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in\サッカー\ライオンズ2014\試合結果報告\"/>
    </mc:Choice>
  </mc:AlternateContent>
  <bookViews>
    <workbookView xWindow="0" yWindow="0" windowWidth="23040" windowHeight="9408"/>
  </bookViews>
  <sheets>
    <sheet name="３部Ｂ" sheetId="1" r:id="rId1"/>
    <sheet name="得点者" sheetId="2" r:id="rId2"/>
    <sheet name="ベストプレイヤー" sheetId="3" r:id="rId3"/>
  </sheets>
  <definedNames>
    <definedName name="_xlnm.Print_Area" localSheetId="0">'３部Ｂ'!$A$1:$AP$22</definedName>
    <definedName name="_xlnm.Print_Titles" localSheetId="0">'３部Ｂ'!#REF!</definedName>
  </definedNames>
  <calcPr calcId="152511"/>
</workbook>
</file>

<file path=xl/calcChain.xml><?xml version="1.0" encoding="utf-8"?>
<calcChain xmlns="http://schemas.openxmlformats.org/spreadsheetml/2006/main">
  <c r="A47" i="3" l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46" i="3"/>
  <c r="S49" i="3"/>
  <c r="S48" i="3"/>
  <c r="S47" i="3"/>
  <c r="S46" i="3"/>
  <c r="S36" i="3"/>
  <c r="S8" i="3"/>
  <c r="S27" i="3"/>
  <c r="S28" i="3"/>
  <c r="A19" i="2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S18" i="2"/>
  <c r="A18" i="2"/>
  <c r="AR21" i="1"/>
  <c r="AR18" i="1"/>
  <c r="AR15" i="1"/>
  <c r="AR12" i="1"/>
  <c r="AR9" i="1"/>
  <c r="AR6" i="1"/>
  <c r="S26" i="3" l="1"/>
  <c r="S25" i="3"/>
  <c r="S18" i="3"/>
  <c r="S5" i="2"/>
  <c r="S17" i="2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4" i="3" l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" i="2"/>
  <c r="S14" i="3" l="1"/>
  <c r="S34" i="2"/>
  <c r="S33" i="2"/>
  <c r="S32" i="2"/>
  <c r="S31" i="2"/>
  <c r="S30" i="2"/>
  <c r="S29" i="2"/>
  <c r="S28" i="2"/>
  <c r="S27" i="2"/>
  <c r="S23" i="2"/>
  <c r="S12" i="2"/>
  <c r="S11" i="2"/>
  <c r="S22" i="2"/>
  <c r="S21" i="2"/>
  <c r="S26" i="2"/>
  <c r="S25" i="2"/>
  <c r="S16" i="2"/>
  <c r="S15" i="2"/>
  <c r="S14" i="2"/>
  <c r="S59" i="3" l="1"/>
  <c r="S58" i="3"/>
  <c r="S57" i="3"/>
  <c r="S56" i="3"/>
  <c r="S55" i="3"/>
  <c r="S54" i="3"/>
  <c r="S53" i="3"/>
  <c r="S52" i="3"/>
  <c r="S51" i="3"/>
  <c r="S50" i="3"/>
  <c r="S45" i="3"/>
  <c r="S44" i="3"/>
  <c r="S43" i="3"/>
  <c r="S42" i="3"/>
  <c r="S41" i="3"/>
  <c r="S40" i="3"/>
  <c r="S39" i="3"/>
  <c r="S38" i="3"/>
  <c r="S37" i="3"/>
  <c r="S35" i="3"/>
  <c r="S34" i="3"/>
  <c r="S33" i="3"/>
  <c r="S32" i="3"/>
  <c r="S31" i="3"/>
  <c r="S30" i="3"/>
  <c r="S29" i="3"/>
  <c r="S24" i="3"/>
  <c r="S23" i="3"/>
  <c r="S22" i="3"/>
  <c r="S21" i="3"/>
  <c r="S20" i="3"/>
  <c r="S19" i="3"/>
  <c r="S17" i="3"/>
  <c r="S16" i="3"/>
  <c r="S15" i="3"/>
  <c r="S13" i="3"/>
  <c r="S12" i="3"/>
  <c r="S11" i="3"/>
  <c r="S10" i="3"/>
  <c r="S9" i="3"/>
  <c r="S7" i="3"/>
  <c r="S6" i="3"/>
  <c r="S5" i="3"/>
  <c r="S4" i="3"/>
  <c r="S3" i="3"/>
  <c r="S13" i="2"/>
  <c r="S20" i="2"/>
  <c r="S10" i="2"/>
  <c r="S9" i="2"/>
  <c r="S8" i="2"/>
  <c r="S7" i="2"/>
  <c r="S6" i="2"/>
  <c r="S24" i="2"/>
  <c r="S19" i="2"/>
  <c r="S4" i="2"/>
  <c r="S3" i="2"/>
  <c r="AN6" i="1" l="1"/>
  <c r="AM6" i="1"/>
  <c r="P22" i="1" l="1"/>
  <c r="N22" i="1"/>
  <c r="M22" i="1"/>
  <c r="K22" i="1"/>
  <c r="J22" i="1"/>
  <c r="H22" i="1"/>
  <c r="G22" i="1"/>
  <c r="E22" i="1"/>
  <c r="D22" i="1"/>
  <c r="B22" i="1"/>
  <c r="N20" i="1"/>
  <c r="K20" i="1"/>
  <c r="H20" i="1"/>
  <c r="E20" i="1"/>
  <c r="B20" i="1"/>
  <c r="M19" i="1"/>
  <c r="K19" i="1"/>
  <c r="L18" i="1" s="1"/>
  <c r="J19" i="1"/>
  <c r="H19" i="1"/>
  <c r="G19" i="1"/>
  <c r="E19" i="1"/>
  <c r="D19" i="1"/>
  <c r="B19" i="1"/>
  <c r="R18" i="1"/>
  <c r="K17" i="1"/>
  <c r="H17" i="1"/>
  <c r="E17" i="1"/>
  <c r="B17" i="1"/>
  <c r="J16" i="1"/>
  <c r="H16" i="1"/>
  <c r="G16" i="1"/>
  <c r="E16" i="1"/>
  <c r="D16" i="1"/>
  <c r="B16" i="1"/>
  <c r="R15" i="1"/>
  <c r="O15" i="1"/>
  <c r="C15" i="1"/>
  <c r="H14" i="1"/>
  <c r="E14" i="1"/>
  <c r="B14" i="1"/>
  <c r="G13" i="1"/>
  <c r="F12" i="1" s="1"/>
  <c r="E13" i="1"/>
  <c r="D13" i="1"/>
  <c r="B13" i="1"/>
  <c r="R12" i="1"/>
  <c r="O12" i="1"/>
  <c r="L12" i="1"/>
  <c r="E11" i="1"/>
  <c r="B11" i="1"/>
  <c r="D10" i="1"/>
  <c r="AN9" i="1" s="1"/>
  <c r="B10" i="1"/>
  <c r="AM9" i="1" s="1"/>
  <c r="R9" i="1"/>
  <c r="O9" i="1"/>
  <c r="L9" i="1"/>
  <c r="I9" i="1"/>
  <c r="B8" i="1"/>
  <c r="R6" i="1"/>
  <c r="O6" i="1"/>
  <c r="L6" i="1"/>
  <c r="I6" i="1"/>
  <c r="F6" i="1"/>
  <c r="O21" i="1" l="1"/>
  <c r="C9" i="1"/>
  <c r="AJ9" i="1" s="1"/>
  <c r="I15" i="1"/>
  <c r="I21" i="1"/>
  <c r="F18" i="1"/>
  <c r="AN21" i="1"/>
  <c r="I18" i="1"/>
  <c r="L21" i="1"/>
  <c r="F15" i="1"/>
  <c r="C18" i="1"/>
  <c r="AM18" i="1"/>
  <c r="AN18" i="1"/>
  <c r="C12" i="1"/>
  <c r="AM12" i="1"/>
  <c r="AN12" i="1"/>
  <c r="AM15" i="1"/>
  <c r="AN15" i="1"/>
  <c r="C21" i="1"/>
  <c r="AM21" i="1"/>
  <c r="AO9" i="1"/>
  <c r="AG9" i="1"/>
  <c r="AK9" i="1"/>
  <c r="AH9" i="1"/>
  <c r="AI9" i="1"/>
  <c r="F21" i="1"/>
  <c r="AL9" i="1" l="1"/>
  <c r="AF9" i="1"/>
  <c r="AO6" i="1"/>
  <c r="AK15" i="1"/>
  <c r="AJ15" i="1"/>
  <c r="AK6" i="1"/>
  <c r="AO15" i="1"/>
  <c r="AJ6" i="1"/>
  <c r="AH12" i="1"/>
  <c r="AO21" i="1"/>
  <c r="AK12" i="1"/>
  <c r="AG12" i="1"/>
  <c r="AJ12" i="1"/>
  <c r="AI18" i="1"/>
  <c r="AH18" i="1"/>
  <c r="AK18" i="1"/>
  <c r="AG18" i="1"/>
  <c r="AJ18" i="1"/>
  <c r="AI21" i="1"/>
  <c r="AH21" i="1"/>
  <c r="AK21" i="1"/>
  <c r="AG21" i="1"/>
  <c r="AJ21" i="1"/>
  <c r="AI6" i="1"/>
  <c r="AH6" i="1"/>
  <c r="AO18" i="1"/>
  <c r="AG6" i="1"/>
  <c r="AO12" i="1"/>
  <c r="AH15" i="1"/>
  <c r="AI15" i="1"/>
  <c r="AI12" i="1" l="1"/>
  <c r="AF12" i="1" s="1"/>
  <c r="AG15" i="1"/>
  <c r="AL15" i="1" s="1"/>
  <c r="AL12" i="1"/>
  <c r="AS12" i="1" s="1"/>
  <c r="AT12" i="1" s="1"/>
  <c r="AL6" i="1"/>
  <c r="AF6" i="1"/>
  <c r="AL21" i="1"/>
  <c r="AF21" i="1"/>
  <c r="AL18" i="1"/>
  <c r="AS15" i="1" s="1"/>
  <c r="AT15" i="1" s="1"/>
  <c r="AF18" i="1"/>
  <c r="AS21" i="1" l="1"/>
  <c r="AT21" i="1" s="1"/>
  <c r="AS18" i="1"/>
  <c r="AT18" i="1" s="1"/>
  <c r="AS6" i="1"/>
  <c r="AT6" i="1" s="1"/>
  <c r="AS9" i="1"/>
  <c r="AT9" i="1" s="1"/>
  <c r="AP15" i="1" s="1"/>
  <c r="AF15" i="1"/>
  <c r="AP21" i="1" l="1"/>
  <c r="AP12" i="1"/>
  <c r="AP9" i="1"/>
  <c r="AP6" i="1"/>
  <c r="AP18" i="1"/>
</calcChain>
</file>

<file path=xl/sharedStrings.xml><?xml version="1.0" encoding="utf-8"?>
<sst xmlns="http://schemas.openxmlformats.org/spreadsheetml/2006/main" count="249" uniqueCount="141">
  <si>
    <t>試</t>
    <rPh sb="0" eb="1">
      <t>タメシ</t>
    </rPh>
    <phoneticPr fontId="3"/>
  </si>
  <si>
    <t>前</t>
  </si>
  <si>
    <t>当</t>
  </si>
  <si>
    <t>勝</t>
    <rPh sb="0" eb="1">
      <t>カ</t>
    </rPh>
    <phoneticPr fontId="3"/>
  </si>
  <si>
    <t>得</t>
    <rPh sb="0" eb="1">
      <t>エ</t>
    </rPh>
    <phoneticPr fontId="3"/>
  </si>
  <si>
    <t>失</t>
    <rPh sb="0" eb="1">
      <t>シツ</t>
    </rPh>
    <phoneticPr fontId="3"/>
  </si>
  <si>
    <t>得</t>
  </si>
  <si>
    <t>順</t>
    <rPh sb="0" eb="1">
      <t>ジュン</t>
    </rPh>
    <phoneticPr fontId="3"/>
  </si>
  <si>
    <t>合</t>
    <rPh sb="0" eb="1">
      <t>ア</t>
    </rPh>
    <phoneticPr fontId="3"/>
  </si>
  <si>
    <t>勝</t>
  </si>
  <si>
    <t>分</t>
  </si>
  <si>
    <t>負</t>
  </si>
  <si>
    <t>不</t>
  </si>
  <si>
    <t>失</t>
  </si>
  <si>
    <t>数</t>
    <rPh sb="0" eb="1">
      <t>カズ</t>
    </rPh>
    <phoneticPr fontId="3"/>
  </si>
  <si>
    <t>点</t>
    <rPh sb="0" eb="1">
      <t>テン</t>
    </rPh>
    <phoneticPr fontId="3"/>
  </si>
  <si>
    <t>点</t>
    <phoneticPr fontId="3"/>
  </si>
  <si>
    <t>差</t>
  </si>
  <si>
    <t>位</t>
    <rPh sb="0" eb="1">
      <t>クライ</t>
    </rPh>
    <phoneticPr fontId="3"/>
  </si>
  <si>
    <t>-</t>
    <phoneticPr fontId="3"/>
  </si>
  <si>
    <t>AVM</t>
  </si>
  <si>
    <t>AVM</t>
    <phoneticPr fontId="2"/>
  </si>
  <si>
    <t>F.C.ＬｉｍｘＡ</t>
    <phoneticPr fontId="2"/>
  </si>
  <si>
    <t>F.C.ＬｉｍｘＡ</t>
    <phoneticPr fontId="2"/>
  </si>
  <si>
    <t>DMK</t>
    <phoneticPr fontId="2"/>
  </si>
  <si>
    <t>DMK</t>
    <phoneticPr fontId="2"/>
  </si>
  <si>
    <t>ＦＣライオンズ</t>
    <phoneticPr fontId="2"/>
  </si>
  <si>
    <t>エレクトロンＳＣ</t>
    <phoneticPr fontId="2"/>
  </si>
  <si>
    <t>RESOLUTE</t>
    <phoneticPr fontId="2"/>
  </si>
  <si>
    <t>RESOLUTE</t>
    <phoneticPr fontId="2"/>
  </si>
  <si>
    <t>ＦＣ
ライオンズ</t>
    <phoneticPr fontId="2"/>
  </si>
  <si>
    <t>エレクトロン
ＳＣ</t>
    <phoneticPr fontId="2"/>
  </si>
  <si>
    <t>３部Ｂ</t>
    <rPh sb="1" eb="2">
      <t>ブ</t>
    </rPh>
    <phoneticPr fontId="3"/>
  </si>
  <si>
    <t>No.</t>
    <phoneticPr fontId="3"/>
  </si>
  <si>
    <t>チーム名</t>
    <rPh sb="3" eb="4">
      <t>メイ</t>
    </rPh>
    <phoneticPr fontId="3"/>
  </si>
  <si>
    <t>得点者</t>
    <rPh sb="0" eb="3">
      <t>トクテンシャ</t>
    </rPh>
    <phoneticPr fontId="3"/>
  </si>
  <si>
    <t>合計</t>
    <rPh sb="0" eb="2">
      <t>ゴウケイ</t>
    </rPh>
    <phoneticPr fontId="3"/>
  </si>
  <si>
    <t>1</t>
    <phoneticPr fontId="2"/>
  </si>
  <si>
    <t>0</t>
    <phoneticPr fontId="2"/>
  </si>
  <si>
    <t>0</t>
    <phoneticPr fontId="2"/>
  </si>
  <si>
    <t>0</t>
    <phoneticPr fontId="2"/>
  </si>
  <si>
    <t>9</t>
    <phoneticPr fontId="2"/>
  </si>
  <si>
    <t>0</t>
    <phoneticPr fontId="2"/>
  </si>
  <si>
    <t>3</t>
    <phoneticPr fontId="2"/>
  </si>
  <si>
    <t>1</t>
    <phoneticPr fontId="2"/>
  </si>
  <si>
    <t>2</t>
    <phoneticPr fontId="2"/>
  </si>
  <si>
    <t>2</t>
    <phoneticPr fontId="2"/>
  </si>
  <si>
    <t>7</t>
    <phoneticPr fontId="2"/>
  </si>
  <si>
    <t>1</t>
    <phoneticPr fontId="2"/>
  </si>
  <si>
    <t>4</t>
    <phoneticPr fontId="2"/>
  </si>
  <si>
    <t>当</t>
    <rPh sb="0" eb="1">
      <t>トウ</t>
    </rPh>
    <phoneticPr fontId="2"/>
  </si>
  <si>
    <t>4</t>
    <phoneticPr fontId="2"/>
  </si>
  <si>
    <t>0</t>
    <phoneticPr fontId="2"/>
  </si>
  <si>
    <t>前</t>
    <rPh sb="0" eb="1">
      <t>マエ</t>
    </rPh>
    <phoneticPr fontId="2"/>
  </si>
  <si>
    <t>3</t>
    <phoneticPr fontId="2"/>
  </si>
  <si>
    <t>DMK</t>
  </si>
  <si>
    <t>志戸岡勢哉</t>
    <phoneticPr fontId="3"/>
  </si>
  <si>
    <t>武者毅</t>
    <phoneticPr fontId="3"/>
  </si>
  <si>
    <t>RESOLUTE</t>
  </si>
  <si>
    <t>RESOLUTE</t>
    <phoneticPr fontId="3"/>
  </si>
  <si>
    <t>大村一隆</t>
    <phoneticPr fontId="3"/>
  </si>
  <si>
    <t>和久井一輝</t>
    <phoneticPr fontId="3"/>
  </si>
  <si>
    <t>AVM</t>
    <phoneticPr fontId="3"/>
  </si>
  <si>
    <t>DMK</t>
    <phoneticPr fontId="3"/>
  </si>
  <si>
    <t>DMK</t>
    <phoneticPr fontId="3"/>
  </si>
  <si>
    <t>FCライオンズ</t>
  </si>
  <si>
    <t>FCライオンズ</t>
    <phoneticPr fontId="3"/>
  </si>
  <si>
    <t>蔦野新一</t>
    <phoneticPr fontId="3"/>
  </si>
  <si>
    <t>山下大輔</t>
    <phoneticPr fontId="3"/>
  </si>
  <si>
    <t>首藤浩文</t>
    <phoneticPr fontId="3"/>
  </si>
  <si>
    <t>長谷川隆太</t>
    <phoneticPr fontId="3"/>
  </si>
  <si>
    <t>鈴木恒俊</t>
    <phoneticPr fontId="3"/>
  </si>
  <si>
    <t>RESOLUTE</t>
    <phoneticPr fontId="3"/>
  </si>
  <si>
    <t>櫻井裕太</t>
    <phoneticPr fontId="3"/>
  </si>
  <si>
    <t>F.C.LimxA</t>
  </si>
  <si>
    <t>F.C.LimxA</t>
    <phoneticPr fontId="3"/>
  </si>
  <si>
    <t>竹田浩一</t>
    <phoneticPr fontId="3"/>
  </si>
  <si>
    <t>丸山貴寛</t>
    <phoneticPr fontId="3"/>
  </si>
  <si>
    <t>舟橋佑紀</t>
    <phoneticPr fontId="3"/>
  </si>
  <si>
    <t>遠藤寛也</t>
    <phoneticPr fontId="3"/>
  </si>
  <si>
    <t>天野博文</t>
    <phoneticPr fontId="3"/>
  </si>
  <si>
    <t>AVM</t>
    <phoneticPr fontId="3"/>
  </si>
  <si>
    <t>岩崎康博</t>
    <phoneticPr fontId="3"/>
  </si>
  <si>
    <t>小川一毅</t>
    <phoneticPr fontId="3"/>
  </si>
  <si>
    <t>伊藤翔</t>
    <phoneticPr fontId="3"/>
  </si>
  <si>
    <t>新井達也</t>
    <phoneticPr fontId="3"/>
  </si>
  <si>
    <t>藤野哲也</t>
  </si>
  <si>
    <t>エレクトロンSC</t>
  </si>
  <si>
    <t>難波利行</t>
  </si>
  <si>
    <t>石原正行</t>
  </si>
  <si>
    <t>佐藤勝也</t>
  </si>
  <si>
    <t>北島利貴</t>
    <phoneticPr fontId="3"/>
  </si>
  <si>
    <t>鈴木英二</t>
  </si>
  <si>
    <t>蔦野新一</t>
    <phoneticPr fontId="3"/>
  </si>
  <si>
    <t>遠藤寛也</t>
    <phoneticPr fontId="3"/>
  </si>
  <si>
    <t>江口隆弘</t>
    <phoneticPr fontId="3"/>
  </si>
  <si>
    <t>中村智広</t>
    <phoneticPr fontId="3"/>
  </si>
  <si>
    <t>伊藤翔</t>
    <phoneticPr fontId="3"/>
  </si>
  <si>
    <t>清水寛人</t>
    <phoneticPr fontId="3"/>
  </si>
  <si>
    <t>真栄平正志</t>
    <phoneticPr fontId="3"/>
  </si>
  <si>
    <t>桑原潤二郎</t>
    <phoneticPr fontId="3"/>
  </si>
  <si>
    <t>長谷川隆太</t>
    <phoneticPr fontId="3"/>
  </si>
  <si>
    <t>山下大輔</t>
    <phoneticPr fontId="3"/>
  </si>
  <si>
    <t>高橋匠</t>
  </si>
  <si>
    <t>高橋匠</t>
    <phoneticPr fontId="3"/>
  </si>
  <si>
    <t>竹田浩一</t>
    <phoneticPr fontId="3"/>
  </si>
  <si>
    <t>後藤仁志</t>
    <phoneticPr fontId="3"/>
  </si>
  <si>
    <t>小林倖太</t>
    <phoneticPr fontId="3"/>
  </si>
  <si>
    <t>田中宏之</t>
    <phoneticPr fontId="3"/>
  </si>
  <si>
    <t>菊地武明</t>
    <phoneticPr fontId="3"/>
  </si>
  <si>
    <t>貴家大樹</t>
    <phoneticPr fontId="3"/>
  </si>
  <si>
    <t>天野博文</t>
    <phoneticPr fontId="3"/>
  </si>
  <si>
    <t>園田正一郎</t>
    <phoneticPr fontId="3"/>
  </si>
  <si>
    <t>首藤浩文</t>
    <phoneticPr fontId="3"/>
  </si>
  <si>
    <t>岩見敬太</t>
    <phoneticPr fontId="3"/>
  </si>
  <si>
    <t>佐藤航</t>
    <phoneticPr fontId="3"/>
  </si>
  <si>
    <t>森祐貴</t>
    <phoneticPr fontId="3"/>
  </si>
  <si>
    <t>菅原悠太郎</t>
    <phoneticPr fontId="3"/>
  </si>
  <si>
    <t>西村優治</t>
    <phoneticPr fontId="3"/>
  </si>
  <si>
    <t>徳嶽諒一</t>
    <phoneticPr fontId="3"/>
  </si>
  <si>
    <t>新井達也</t>
    <phoneticPr fontId="3"/>
  </si>
  <si>
    <t>平井将之</t>
    <phoneticPr fontId="3"/>
  </si>
  <si>
    <t>1</t>
    <phoneticPr fontId="2"/>
  </si>
  <si>
    <t>0</t>
    <phoneticPr fontId="2"/>
  </si>
  <si>
    <t>3</t>
    <phoneticPr fontId="2"/>
  </si>
  <si>
    <t>真栄平正志</t>
    <rPh sb="0" eb="3">
      <t>マエヒラ</t>
    </rPh>
    <rPh sb="3" eb="5">
      <t>タダシ</t>
    </rPh>
    <phoneticPr fontId="3"/>
  </si>
  <si>
    <t>中村智広</t>
    <rPh sb="0" eb="2">
      <t>ナカムラ</t>
    </rPh>
    <rPh sb="2" eb="4">
      <t>トモヒロ</t>
    </rPh>
    <phoneticPr fontId="3"/>
  </si>
  <si>
    <t>原富春</t>
    <rPh sb="0" eb="1">
      <t>ハラ</t>
    </rPh>
    <rPh sb="1" eb="3">
      <t>トミハル</t>
    </rPh>
    <phoneticPr fontId="3"/>
  </si>
  <si>
    <t>田中清寛</t>
    <rPh sb="2" eb="3">
      <t>キヨ</t>
    </rPh>
    <rPh sb="3" eb="4">
      <t>ヒロ</t>
    </rPh>
    <phoneticPr fontId="3"/>
  </si>
  <si>
    <t>四方田泉</t>
    <rPh sb="0" eb="3">
      <t>シホウダ</t>
    </rPh>
    <rPh sb="3" eb="4">
      <t>イズミ</t>
    </rPh>
    <phoneticPr fontId="3"/>
  </si>
  <si>
    <t>順位計算用1</t>
    <rPh sb="0" eb="2">
      <t>ジュンイ</t>
    </rPh>
    <rPh sb="2" eb="4">
      <t>ケイサン</t>
    </rPh>
    <rPh sb="4" eb="5">
      <t>ヨウ</t>
    </rPh>
    <phoneticPr fontId="2"/>
  </si>
  <si>
    <t>順位計算用2</t>
    <rPh sb="0" eb="2">
      <t>ジュンイ</t>
    </rPh>
    <rPh sb="2" eb="4">
      <t>ケイサン</t>
    </rPh>
    <rPh sb="4" eb="5">
      <t>ヨウ</t>
    </rPh>
    <phoneticPr fontId="2"/>
  </si>
  <si>
    <t>順位計算用3</t>
    <rPh sb="0" eb="2">
      <t>ジュンイ</t>
    </rPh>
    <rPh sb="2" eb="4">
      <t>ケイサン</t>
    </rPh>
    <rPh sb="4" eb="5">
      <t>ヨウ</t>
    </rPh>
    <phoneticPr fontId="2"/>
  </si>
  <si>
    <t>1</t>
    <phoneticPr fontId="2"/>
  </si>
  <si>
    <t>2</t>
    <phoneticPr fontId="2"/>
  </si>
  <si>
    <t>3</t>
    <phoneticPr fontId="2"/>
  </si>
  <si>
    <t>エレクトロンSC</t>
    <phoneticPr fontId="3"/>
  </si>
  <si>
    <t>和久里</t>
    <rPh sb="0" eb="3">
      <t>ワクリ</t>
    </rPh>
    <phoneticPr fontId="3"/>
  </si>
  <si>
    <t>今井洋</t>
    <rPh sb="0" eb="2">
      <t>イマイ</t>
    </rPh>
    <rPh sb="2" eb="3">
      <t>ヒロシ</t>
    </rPh>
    <phoneticPr fontId="3"/>
  </si>
  <si>
    <t>竹内栄</t>
    <rPh sb="0" eb="2">
      <t>タケウチ</t>
    </rPh>
    <rPh sb="2" eb="3">
      <t>サカエ</t>
    </rPh>
    <phoneticPr fontId="3"/>
  </si>
  <si>
    <t>中野</t>
    <rPh sb="0" eb="2">
      <t>ナカノ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</si>
</sst>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/d;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2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9">
    <xf numFmtId="0" fontId="0" fillId="0" borderId="0" xfId="0"/>
    <xf numFmtId="0" fontId="1" fillId="0" borderId="0" xfId="1" applyNumberFormat="1" applyFont="1" applyFill="1"/>
    <xf numFmtId="0" fontId="4" fillId="0" borderId="0" xfId="1" applyNumberFormat="1" applyFont="1" applyFill="1"/>
    <xf numFmtId="0" fontId="1" fillId="2" borderId="1" xfId="1" applyNumberFormat="1" applyFont="1" applyFill="1" applyBorder="1"/>
    <xf numFmtId="0" fontId="1" fillId="0" borderId="2" xfId="1" applyNumberFormat="1" applyFont="1" applyFill="1" applyBorder="1"/>
    <xf numFmtId="0" fontId="1" fillId="0" borderId="3" xfId="1" applyNumberFormat="1" applyFont="1" applyFill="1" applyBorder="1" applyAlignment="1">
      <alignment horizontal="left"/>
    </xf>
    <xf numFmtId="0" fontId="1" fillId="0" borderId="4" xfId="1" applyNumberFormat="1" applyFont="1" applyFill="1" applyBorder="1"/>
    <xf numFmtId="0" fontId="1" fillId="0" borderId="4" xfId="1" applyNumberFormat="1" applyFont="1" applyFill="1" applyBorder="1" applyAlignment="1">
      <alignment horizontal="center"/>
    </xf>
    <xf numFmtId="0" fontId="1" fillId="0" borderId="8" xfId="1" applyNumberFormat="1" applyFont="1" applyFill="1" applyBorder="1" applyAlignment="1">
      <alignment horizontal="center" vertical="center"/>
    </xf>
    <xf numFmtId="0" fontId="1" fillId="0" borderId="8" xfId="1" applyNumberFormat="1" applyFont="1" applyFill="1" applyBorder="1" applyAlignment="1">
      <alignment horizontal="center" vertical="center" wrapText="1"/>
    </xf>
    <xf numFmtId="0" fontId="1" fillId="0" borderId="8" xfId="1" applyNumberFormat="1" applyFont="1" applyFill="1" applyBorder="1" applyAlignment="1">
      <alignment horizontal="center"/>
    </xf>
    <xf numFmtId="0" fontId="1" fillId="0" borderId="8" xfId="1" applyNumberFormat="1" applyFont="1" applyFill="1" applyBorder="1" applyAlignment="1">
      <alignment horizontal="center" vertical="top" textRotation="255"/>
    </xf>
    <xf numFmtId="0" fontId="1" fillId="0" borderId="0" xfId="1" applyNumberFormat="1" applyFont="1" applyFill="1" applyBorder="1"/>
    <xf numFmtId="0" fontId="1" fillId="0" borderId="11" xfId="1" applyNumberFormat="1" applyFont="1" applyFill="1" applyBorder="1" applyAlignment="1">
      <alignment horizontal="center"/>
    </xf>
    <xf numFmtId="0" fontId="1" fillId="0" borderId="14" xfId="1" applyNumberFormat="1" applyFont="1" applyFill="1" applyBorder="1" applyAlignment="1">
      <alignment horizontal="center" vertical="center"/>
    </xf>
    <xf numFmtId="0" fontId="1" fillId="0" borderId="14" xfId="1" applyNumberFormat="1" applyFont="1" applyFill="1" applyBorder="1" applyAlignment="1">
      <alignment horizontal="center" vertical="top" textRotation="255"/>
    </xf>
    <xf numFmtId="0" fontId="1" fillId="0" borderId="0" xfId="1" applyNumberFormat="1" applyFont="1" applyFill="1" applyBorder="1" applyAlignment="1">
      <alignment horizontal="center"/>
    </xf>
    <xf numFmtId="0" fontId="1" fillId="0" borderId="18" xfId="1" applyNumberFormat="1" applyFont="1" applyFill="1" applyBorder="1" applyAlignment="1">
      <alignment horizontal="center"/>
    </xf>
    <xf numFmtId="0" fontId="1" fillId="0" borderId="22" xfId="1" applyNumberFormat="1" applyFont="1" applyFill="1" applyBorder="1" applyAlignment="1">
      <alignment horizontal="center" vertical="center"/>
    </xf>
    <xf numFmtId="0" fontId="1" fillId="0" borderId="22" xfId="1" applyNumberFormat="1" applyFont="1" applyFill="1" applyBorder="1" applyAlignment="1">
      <alignment horizontal="center" vertical="top"/>
    </xf>
    <xf numFmtId="0" fontId="1" fillId="0" borderId="22" xfId="1" applyNumberFormat="1" applyFont="1" applyFill="1" applyBorder="1" applyAlignment="1">
      <alignment horizontal="center" vertical="top" textRotation="255"/>
    </xf>
    <xf numFmtId="49" fontId="1" fillId="0" borderId="3" xfId="1" applyNumberFormat="1" applyFont="1" applyFill="1" applyBorder="1" applyAlignment="1" applyProtection="1">
      <alignment horizontal="left" vertical="center"/>
    </xf>
    <xf numFmtId="49" fontId="1" fillId="0" borderId="2" xfId="1" applyNumberFormat="1" applyFont="1" applyFill="1" applyBorder="1" applyAlignment="1" applyProtection="1">
      <alignment horizontal="left" vertical="center"/>
    </xf>
    <xf numFmtId="49" fontId="1" fillId="0" borderId="4" xfId="1" applyNumberFormat="1" applyFont="1" applyFill="1" applyBorder="1" applyAlignment="1" applyProtection="1">
      <alignment horizontal="left" vertical="center"/>
    </xf>
    <xf numFmtId="49" fontId="1" fillId="0" borderId="12" xfId="1" applyNumberFormat="1" applyFont="1" applyFill="1" applyBorder="1" applyAlignment="1" applyProtection="1">
      <alignment horizontal="left" vertical="center"/>
    </xf>
    <xf numFmtId="49" fontId="1" fillId="0" borderId="11" xfId="1" applyNumberFormat="1" applyFont="1" applyFill="1" applyBorder="1" applyAlignment="1" applyProtection="1">
      <alignment horizontal="left" vertical="center"/>
    </xf>
    <xf numFmtId="0" fontId="1" fillId="0" borderId="11" xfId="1" applyNumberFormat="1" applyFont="1" applyFill="1" applyBorder="1" applyAlignment="1">
      <alignment vertical="center"/>
    </xf>
    <xf numFmtId="0" fontId="1" fillId="0" borderId="8" xfId="1" applyNumberFormat="1" applyFont="1" applyFill="1" applyBorder="1" applyAlignment="1" applyProtection="1">
      <alignment horizontal="center" vertical="center"/>
    </xf>
    <xf numFmtId="49" fontId="1" fillId="0" borderId="12" xfId="1" applyNumberFormat="1" applyFont="1" applyFill="1" applyBorder="1" applyAlignment="1" applyProtection="1">
      <alignment horizontal="right" vertical="center"/>
    </xf>
    <xf numFmtId="49" fontId="1" fillId="0" borderId="0" xfId="1" applyNumberFormat="1" applyFont="1" applyFill="1" applyBorder="1" applyAlignment="1">
      <alignment horizontal="center" vertical="center"/>
    </xf>
    <xf numFmtId="49" fontId="1" fillId="0" borderId="11" xfId="1" applyNumberFormat="1" applyFont="1" applyFill="1" applyBorder="1" applyAlignment="1" applyProtection="1">
      <alignment horizontal="center" vertical="center"/>
    </xf>
    <xf numFmtId="49" fontId="1" fillId="0" borderId="0" xfId="1" applyNumberFormat="1" applyFont="1" applyFill="1" applyBorder="1" applyAlignment="1" applyProtection="1">
      <alignment horizontal="center" vertical="center"/>
    </xf>
    <xf numFmtId="49" fontId="1" fillId="0" borderId="12" xfId="1" applyNumberFormat="1" applyFont="1" applyFill="1" applyBorder="1" applyAlignment="1" applyProtection="1">
      <alignment horizontal="center" vertical="center"/>
    </xf>
    <xf numFmtId="0" fontId="1" fillId="0" borderId="11" xfId="1" applyNumberFormat="1" applyFont="1" applyFill="1" applyBorder="1" applyAlignment="1" applyProtection="1">
      <alignment horizontal="center" vertical="center"/>
    </xf>
    <xf numFmtId="0" fontId="1" fillId="0" borderId="14" xfId="1" applyNumberFormat="1" applyFont="1" applyFill="1" applyBorder="1" applyAlignment="1" applyProtection="1">
      <alignment horizontal="center" vertical="center"/>
    </xf>
    <xf numFmtId="0" fontId="6" fillId="0" borderId="14" xfId="1" applyNumberFormat="1" applyFont="1" applyFill="1" applyBorder="1" applyAlignment="1" applyProtection="1">
      <alignment horizontal="center" vertical="center"/>
    </xf>
    <xf numFmtId="0" fontId="6" fillId="0" borderId="14" xfId="1" applyNumberFormat="1" applyFont="1" applyFill="1" applyBorder="1" applyAlignment="1">
      <alignment horizontal="center" vertical="center"/>
    </xf>
    <xf numFmtId="49" fontId="1" fillId="0" borderId="17" xfId="1" applyNumberFormat="1" applyFont="1" applyFill="1" applyBorder="1" applyAlignment="1" applyProtection="1">
      <alignment horizontal="center" vertical="center"/>
    </xf>
    <xf numFmtId="49" fontId="1" fillId="0" borderId="16" xfId="1" applyNumberFormat="1" applyFont="1" applyFill="1" applyBorder="1" applyAlignment="1" applyProtection="1">
      <alignment horizontal="center" vertical="center"/>
    </xf>
    <xf numFmtId="49" fontId="1" fillId="0" borderId="18" xfId="1" applyNumberFormat="1" applyFont="1" applyFill="1" applyBorder="1" applyAlignment="1" applyProtection="1">
      <alignment horizontal="center" vertical="center"/>
    </xf>
    <xf numFmtId="0" fontId="1" fillId="0" borderId="18" xfId="1" applyNumberFormat="1" applyFont="1" applyFill="1" applyBorder="1" applyAlignment="1">
      <alignment horizontal="center" vertical="center"/>
    </xf>
    <xf numFmtId="0" fontId="1" fillId="0" borderId="22" xfId="1" applyNumberFormat="1" applyFont="1" applyFill="1" applyBorder="1" applyAlignment="1" applyProtection="1">
      <alignment horizontal="center" vertical="center"/>
    </xf>
    <xf numFmtId="0" fontId="6" fillId="0" borderId="22" xfId="1" applyNumberFormat="1" applyFont="1" applyFill="1" applyBorder="1" applyAlignment="1" applyProtection="1">
      <alignment horizontal="center" vertical="center"/>
    </xf>
    <xf numFmtId="0" fontId="6" fillId="0" borderId="22" xfId="1" applyNumberFormat="1" applyFont="1" applyFill="1" applyBorder="1" applyAlignment="1">
      <alignment horizontal="center" vertical="center"/>
    </xf>
    <xf numFmtId="49" fontId="1" fillId="0" borderId="0" xfId="1" applyNumberFormat="1" applyFont="1" applyFill="1" applyBorder="1" applyAlignment="1" applyProtection="1">
      <alignment horizontal="center" vertical="center"/>
      <protection locked="0"/>
    </xf>
    <xf numFmtId="0" fontId="6" fillId="0" borderId="8" xfId="1" applyNumberFormat="1" applyFont="1" applyFill="1" applyBorder="1" applyAlignment="1">
      <alignment horizontal="center" vertical="center"/>
    </xf>
    <xf numFmtId="0" fontId="7" fillId="0" borderId="0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NumberFormat="1" applyFont="1" applyFill="1" applyBorder="1" applyAlignment="1">
      <alignment horizontal="center" vertical="center"/>
    </xf>
    <xf numFmtId="0" fontId="1" fillId="0" borderId="0" xfId="1" applyNumberFormat="1" applyFont="1" applyFill="1" applyBorder="1" applyAlignment="1" applyProtection="1">
      <alignment vertical="center"/>
      <protection locked="0"/>
    </xf>
    <xf numFmtId="0" fontId="1" fillId="0" borderId="0" xfId="1" applyNumberFormat="1" applyFont="1" applyFill="1" applyBorder="1" applyAlignment="1" applyProtection="1">
      <alignment horizontal="center" vertical="center"/>
      <protection locked="0"/>
    </xf>
    <xf numFmtId="0" fontId="1" fillId="2" borderId="9" xfId="1" applyNumberFormat="1" applyFont="1" applyFill="1" applyBorder="1"/>
    <xf numFmtId="0" fontId="1" fillId="2" borderId="15" xfId="1" applyNumberFormat="1" applyFont="1" applyFill="1" applyBorder="1"/>
    <xf numFmtId="0" fontId="6" fillId="0" borderId="0" xfId="1" applyNumberFormat="1" applyFont="1" applyFill="1" applyBorder="1" applyAlignment="1">
      <alignment horizontal="center" vertical="center"/>
    </xf>
    <xf numFmtId="49" fontId="1" fillId="3" borderId="5" xfId="1" applyNumberFormat="1" applyFont="1" applyFill="1" applyBorder="1" applyAlignment="1" applyProtection="1">
      <alignment horizontal="left" vertical="center"/>
    </xf>
    <xf numFmtId="49" fontId="1" fillId="3" borderId="6" xfId="1" applyNumberFormat="1" applyFont="1" applyFill="1" applyBorder="1" applyAlignment="1" applyProtection="1">
      <alignment horizontal="left" vertical="center"/>
    </xf>
    <xf numFmtId="49" fontId="1" fillId="3" borderId="7" xfId="1" applyNumberFormat="1" applyFont="1" applyFill="1" applyBorder="1" applyAlignment="1" applyProtection="1">
      <alignment horizontal="left" vertical="center"/>
    </xf>
    <xf numFmtId="49" fontId="1" fillId="3" borderId="10" xfId="1" applyNumberFormat="1" applyFont="1" applyFill="1" applyBorder="1" applyAlignment="1" applyProtection="1">
      <alignment horizontal="center" vertical="center"/>
    </xf>
    <xf numFmtId="49" fontId="1" fillId="3" borderId="0" xfId="1" applyNumberFormat="1" applyFont="1" applyFill="1" applyBorder="1" applyAlignment="1" applyProtection="1">
      <alignment horizontal="center" vertical="center"/>
    </xf>
    <xf numFmtId="49" fontId="1" fillId="3" borderId="13" xfId="1" applyNumberFormat="1" applyFont="1" applyFill="1" applyBorder="1" applyAlignment="1" applyProtection="1">
      <alignment horizontal="center" vertical="center"/>
    </xf>
    <xf numFmtId="49" fontId="1" fillId="0" borderId="14" xfId="1" applyNumberFormat="1" applyFont="1" applyFill="1" applyBorder="1" applyAlignment="1">
      <alignment horizontal="center" vertical="center"/>
    </xf>
    <xf numFmtId="49" fontId="1" fillId="3" borderId="19" xfId="1" applyNumberFormat="1" applyFont="1" applyFill="1" applyBorder="1" applyAlignment="1" applyProtection="1">
      <alignment horizontal="center" vertical="center"/>
    </xf>
    <xf numFmtId="49" fontId="1" fillId="3" borderId="20" xfId="1" applyNumberFormat="1" applyFont="1" applyFill="1" applyBorder="1" applyAlignment="1" applyProtection="1">
      <alignment horizontal="center" vertical="center"/>
    </xf>
    <xf numFmtId="49" fontId="1" fillId="3" borderId="21" xfId="1" applyNumberFormat="1" applyFont="1" applyFill="1" applyBorder="1" applyAlignment="1" applyProtection="1">
      <alignment horizontal="center" vertical="center"/>
    </xf>
    <xf numFmtId="49" fontId="1" fillId="0" borderId="2" xfId="1" applyNumberFormat="1" applyFont="1" applyFill="1" applyBorder="1" applyAlignment="1" applyProtection="1">
      <alignment horizontal="center" vertical="center"/>
    </xf>
    <xf numFmtId="49" fontId="1" fillId="0" borderId="3" xfId="1" applyNumberFormat="1" applyFont="1" applyFill="1" applyBorder="1" applyAlignment="1" applyProtection="1">
      <alignment vertical="center"/>
    </xf>
    <xf numFmtId="49" fontId="1" fillId="0" borderId="0" xfId="1" applyNumberFormat="1" applyFont="1" applyFill="1" applyBorder="1" applyAlignment="1" applyProtection="1">
      <alignment horizontal="right" vertical="center"/>
    </xf>
    <xf numFmtId="49" fontId="1" fillId="0" borderId="5" xfId="1" applyNumberFormat="1" applyFont="1" applyFill="1" applyBorder="1" applyAlignment="1" applyProtection="1">
      <alignment horizontal="left" vertical="center"/>
    </xf>
    <xf numFmtId="0" fontId="1" fillId="0" borderId="12" xfId="1" applyNumberFormat="1" applyFont="1" applyFill="1" applyBorder="1" applyAlignment="1">
      <alignment horizontal="left"/>
    </xf>
    <xf numFmtId="0" fontId="1" fillId="0" borderId="11" xfId="1" applyNumberFormat="1" applyFont="1" applyFill="1" applyBorder="1"/>
    <xf numFmtId="0" fontId="5" fillId="0" borderId="0" xfId="1" applyNumberFormat="1" applyFont="1" applyFill="1"/>
    <xf numFmtId="49" fontId="0" fillId="0" borderId="14" xfId="1" applyNumberFormat="1" applyFont="1" applyFill="1" applyBorder="1" applyAlignment="1">
      <alignment horizontal="center" vertical="center"/>
    </xf>
    <xf numFmtId="0" fontId="8" fillId="0" borderId="2" xfId="1" applyNumberFormat="1" applyFont="1" applyFill="1" applyBorder="1"/>
    <xf numFmtId="0" fontId="8" fillId="0" borderId="4" xfId="1" applyNumberFormat="1" applyFont="1" applyFill="1" applyBorder="1"/>
    <xf numFmtId="0" fontId="8" fillId="0" borderId="0" xfId="1" applyNumberFormat="1" applyFont="1" applyFill="1" applyBorder="1" applyAlignment="1">
      <alignment horizontal="left"/>
    </xf>
    <xf numFmtId="0" fontId="8" fillId="0" borderId="0" xfId="1" applyNumberFormat="1" applyFont="1" applyFill="1" applyBorder="1"/>
    <xf numFmtId="0" fontId="8" fillId="0" borderId="11" xfId="1" applyNumberFormat="1" applyFont="1" applyFill="1" applyBorder="1"/>
    <xf numFmtId="0" fontId="0" fillId="0" borderId="29" xfId="0" applyBorder="1" applyAlignment="1">
      <alignment horizontal="center" vertical="center"/>
    </xf>
    <xf numFmtId="176" fontId="0" fillId="0" borderId="29" xfId="0" applyNumberFormat="1" applyBorder="1" applyAlignment="1">
      <alignment vertical="center"/>
    </xf>
    <xf numFmtId="176" fontId="0" fillId="0" borderId="29" xfId="0" applyNumberFormat="1" applyBorder="1"/>
    <xf numFmtId="0" fontId="0" fillId="0" borderId="29" xfId="0" applyBorder="1"/>
    <xf numFmtId="0" fontId="0" fillId="0" borderId="29" xfId="0" applyBorder="1" applyAlignment="1">
      <alignment vertical="center"/>
    </xf>
    <xf numFmtId="0" fontId="0" fillId="0" borderId="29" xfId="0" applyBorder="1" applyAlignment="1">
      <alignment wrapText="1"/>
    </xf>
    <xf numFmtId="0" fontId="0" fillId="0" borderId="0" xfId="0" applyAlignment="1">
      <alignment vertical="center"/>
    </xf>
    <xf numFmtId="49" fontId="0" fillId="0" borderId="17" xfId="1" applyNumberFormat="1" applyFont="1" applyFill="1" applyBorder="1" applyAlignment="1" applyProtection="1">
      <alignment horizontal="center" vertical="center"/>
    </xf>
    <xf numFmtId="49" fontId="0" fillId="0" borderId="18" xfId="1" applyNumberFormat="1" applyFont="1" applyFill="1" applyBorder="1" applyAlignment="1" applyProtection="1">
      <alignment horizontal="center" vertical="center"/>
    </xf>
    <xf numFmtId="49" fontId="0" fillId="0" borderId="12" xfId="1" applyNumberFormat="1" applyFont="1" applyFill="1" applyBorder="1" applyAlignment="1" applyProtection="1">
      <alignment horizontal="center" vertical="center"/>
    </xf>
    <xf numFmtId="49" fontId="0" fillId="0" borderId="11" xfId="1" applyNumberFormat="1" applyFont="1" applyFill="1" applyBorder="1" applyAlignment="1" applyProtection="1">
      <alignment horizontal="center" vertical="center"/>
    </xf>
    <xf numFmtId="49" fontId="0" fillId="0" borderId="0" xfId="1" applyNumberFormat="1" applyFont="1" applyFill="1" applyBorder="1" applyAlignment="1" applyProtection="1">
      <alignment horizontal="center" vertical="center"/>
    </xf>
    <xf numFmtId="49" fontId="0" fillId="0" borderId="16" xfId="1" applyNumberFormat="1" applyFont="1" applyFill="1" applyBorder="1" applyAlignment="1" applyProtection="1">
      <alignment horizontal="center" vertical="center"/>
    </xf>
    <xf numFmtId="49" fontId="0" fillId="0" borderId="2" xfId="1" applyNumberFormat="1" applyFont="1" applyFill="1" applyBorder="1" applyAlignment="1" applyProtection="1">
      <alignment horizontal="left" vertical="center"/>
    </xf>
    <xf numFmtId="49" fontId="0" fillId="0" borderId="0" xfId="1" applyNumberFormat="1" applyFont="1" applyFill="1" applyBorder="1" applyAlignment="1" applyProtection="1">
      <alignment horizontal="left" vertical="center"/>
    </xf>
    <xf numFmtId="49" fontId="1" fillId="0" borderId="0" xfId="1" applyNumberFormat="1" applyFont="1" applyFill="1" applyBorder="1" applyAlignment="1" applyProtection="1">
      <alignment horizontal="center" vertical="center"/>
    </xf>
    <xf numFmtId="49" fontId="1" fillId="0" borderId="11" xfId="1" applyNumberFormat="1" applyFont="1" applyFill="1" applyBorder="1" applyAlignment="1" applyProtection="1">
      <alignment horizontal="center" vertical="center"/>
    </xf>
    <xf numFmtId="0" fontId="0" fillId="0" borderId="29" xfId="0" applyBorder="1" applyAlignment="1">
      <alignment horizontal="center" vertical="center"/>
    </xf>
    <xf numFmtId="49" fontId="1" fillId="0" borderId="20" xfId="1" applyNumberFormat="1" applyFont="1" applyFill="1" applyBorder="1" applyAlignment="1" applyProtection="1">
      <alignment horizontal="center" vertical="center"/>
    </xf>
    <xf numFmtId="49" fontId="1" fillId="0" borderId="31" xfId="1" applyNumberFormat="1" applyFont="1" applyFill="1" applyBorder="1" applyAlignment="1" applyProtection="1">
      <alignment horizontal="center" vertical="center"/>
    </xf>
    <xf numFmtId="49" fontId="1" fillId="0" borderId="32" xfId="1" applyNumberFormat="1" applyFont="1" applyFill="1" applyBorder="1" applyAlignment="1" applyProtection="1">
      <alignment horizontal="center" vertical="center"/>
    </xf>
    <xf numFmtId="0" fontId="1" fillId="0" borderId="0" xfId="1" applyNumberFormat="1" applyFont="1" applyFill="1" applyAlignment="1">
      <alignment horizontal="right"/>
    </xf>
    <xf numFmtId="0" fontId="0" fillId="0" borderId="0" xfId="1" applyNumberFormat="1" applyFont="1" applyFill="1" applyBorder="1" applyAlignment="1">
      <alignment horizontal="right"/>
    </xf>
    <xf numFmtId="49" fontId="1" fillId="0" borderId="0" xfId="1" applyNumberFormat="1" applyFont="1" applyFill="1" applyAlignment="1">
      <alignment horizontal="right"/>
    </xf>
    <xf numFmtId="0" fontId="1" fillId="0" borderId="0" xfId="1" applyNumberFormat="1" applyFont="1" applyFill="1" applyBorder="1" applyAlignment="1">
      <alignment horizontal="right"/>
    </xf>
    <xf numFmtId="0" fontId="0" fillId="0" borderId="0" xfId="1" applyNumberFormat="1" applyFont="1" applyFill="1" applyAlignment="1">
      <alignment horizontal="right"/>
    </xf>
    <xf numFmtId="0" fontId="0" fillId="0" borderId="25" xfId="1" applyNumberFormat="1" applyFont="1" applyFill="1" applyBorder="1" applyAlignment="1">
      <alignment horizontal="center" vertical="center"/>
    </xf>
    <xf numFmtId="0" fontId="0" fillId="0" borderId="23" xfId="1" applyNumberFormat="1" applyFont="1" applyFill="1" applyBorder="1" applyAlignment="1">
      <alignment horizontal="center" vertical="center"/>
    </xf>
    <xf numFmtId="0" fontId="0" fillId="0" borderId="30" xfId="1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/>
    </xf>
    <xf numFmtId="0" fontId="1" fillId="0" borderId="9" xfId="1" applyNumberFormat="1" applyFont="1" applyFill="1" applyBorder="1" applyAlignment="1">
      <alignment horizontal="center" vertical="center"/>
    </xf>
    <xf numFmtId="0" fontId="1" fillId="0" borderId="28" xfId="1" applyNumberFormat="1" applyFont="1" applyFill="1" applyBorder="1" applyAlignment="1">
      <alignment horizontal="center" vertical="center"/>
    </xf>
    <xf numFmtId="0" fontId="0" fillId="0" borderId="24" xfId="1" applyNumberFormat="1" applyFont="1" applyFill="1" applyBorder="1" applyAlignment="1">
      <alignment horizontal="center" vertical="center"/>
    </xf>
    <xf numFmtId="0" fontId="0" fillId="0" borderId="10" xfId="1" applyNumberFormat="1" applyFont="1" applyFill="1" applyBorder="1" applyAlignment="1">
      <alignment horizontal="center"/>
    </xf>
    <xf numFmtId="0" fontId="1" fillId="0" borderId="0" xfId="1" applyNumberFormat="1" applyFont="1" applyFill="1" applyBorder="1" applyAlignment="1">
      <alignment horizontal="center"/>
    </xf>
    <xf numFmtId="0" fontId="1" fillId="0" borderId="11" xfId="1" applyNumberFormat="1" applyFont="1" applyFill="1" applyBorder="1" applyAlignment="1">
      <alignment horizontal="center"/>
    </xf>
    <xf numFmtId="0" fontId="0" fillId="0" borderId="12" xfId="1" applyNumberFormat="1" applyFont="1" applyFill="1" applyBorder="1" applyAlignment="1">
      <alignment horizontal="center"/>
    </xf>
    <xf numFmtId="0" fontId="8" fillId="0" borderId="10" xfId="1" applyNumberFormat="1" applyFont="1" applyFill="1" applyBorder="1" applyAlignment="1">
      <alignment horizontal="center"/>
    </xf>
    <xf numFmtId="0" fontId="8" fillId="0" borderId="0" xfId="1" applyNumberFormat="1" applyFont="1" applyFill="1" applyBorder="1" applyAlignment="1">
      <alignment horizontal="center"/>
    </xf>
    <xf numFmtId="0" fontId="8" fillId="0" borderId="11" xfId="1" applyNumberFormat="1" applyFont="1" applyFill="1" applyBorder="1" applyAlignment="1">
      <alignment horizontal="center"/>
    </xf>
    <xf numFmtId="49" fontId="1" fillId="0" borderId="2" xfId="1" applyNumberFormat="1" applyFont="1" applyFill="1" applyBorder="1" applyAlignment="1" applyProtection="1">
      <alignment horizontal="center" vertical="center"/>
    </xf>
    <xf numFmtId="49" fontId="1" fillId="0" borderId="4" xfId="1" applyNumberFormat="1" applyFont="1" applyFill="1" applyBorder="1" applyAlignment="1" applyProtection="1">
      <alignment horizontal="center" vertical="center"/>
    </xf>
    <xf numFmtId="49" fontId="1" fillId="0" borderId="0" xfId="1" applyNumberFormat="1" applyFont="1" applyFill="1" applyBorder="1" applyAlignment="1" applyProtection="1">
      <alignment horizontal="center" vertical="center"/>
    </xf>
    <xf numFmtId="49" fontId="1" fillId="0" borderId="11" xfId="1" applyNumberFormat="1" applyFont="1" applyFill="1" applyBorder="1" applyAlignment="1" applyProtection="1">
      <alignment horizontal="center" vertical="center"/>
    </xf>
    <xf numFmtId="0" fontId="8" fillId="0" borderId="3" xfId="1" applyNumberFormat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/>
    </xf>
    <xf numFmtId="0" fontId="8" fillId="0" borderId="4" xfId="1" applyNumberFormat="1" applyFont="1" applyFill="1" applyBorder="1" applyAlignment="1">
      <alignment horizontal="center" vertical="center"/>
    </xf>
    <xf numFmtId="0" fontId="8" fillId="0" borderId="12" xfId="1" applyNumberFormat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 vertical="center"/>
    </xf>
    <xf numFmtId="0" fontId="8" fillId="0" borderId="11" xfId="1" applyNumberFormat="1" applyFont="1" applyFill="1" applyBorder="1" applyAlignment="1">
      <alignment horizontal="center" vertical="center"/>
    </xf>
    <xf numFmtId="0" fontId="8" fillId="0" borderId="17" xfId="1" applyNumberFormat="1" applyFont="1" applyFill="1" applyBorder="1" applyAlignment="1">
      <alignment horizontal="center" vertical="center"/>
    </xf>
    <xf numFmtId="0" fontId="8" fillId="0" borderId="16" xfId="1" applyNumberFormat="1" applyFont="1" applyFill="1" applyBorder="1" applyAlignment="1">
      <alignment horizontal="center" vertical="center"/>
    </xf>
    <xf numFmtId="0" fontId="8" fillId="0" borderId="18" xfId="1" applyNumberFormat="1" applyFont="1" applyFill="1" applyBorder="1" applyAlignment="1">
      <alignment horizontal="center" vertical="center"/>
    </xf>
    <xf numFmtId="0" fontId="8" fillId="0" borderId="3" xfId="1" applyNumberFormat="1" applyFont="1" applyFill="1" applyBorder="1" applyAlignment="1">
      <alignment horizontal="center" vertical="center" wrapText="1"/>
    </xf>
    <xf numFmtId="0" fontId="8" fillId="0" borderId="2" xfId="1" applyNumberFormat="1" applyFont="1" applyFill="1" applyBorder="1" applyAlignment="1">
      <alignment horizontal="center" vertical="center" wrapText="1"/>
    </xf>
    <xf numFmtId="0" fontId="8" fillId="0" borderId="27" xfId="1" applyNumberFormat="1" applyFont="1" applyFill="1" applyBorder="1" applyAlignment="1">
      <alignment horizontal="center" vertical="center" wrapText="1"/>
    </xf>
    <xf numFmtId="0" fontId="8" fillId="0" borderId="12" xfId="1" applyNumberFormat="1" applyFont="1" applyFill="1" applyBorder="1" applyAlignment="1">
      <alignment horizontal="center" vertical="center" wrapText="1"/>
    </xf>
    <xf numFmtId="0" fontId="8" fillId="0" borderId="0" xfId="1" applyNumberFormat="1" applyFont="1" applyFill="1" applyBorder="1" applyAlignment="1">
      <alignment horizontal="center" vertical="center" wrapText="1"/>
    </xf>
    <xf numFmtId="0" fontId="8" fillId="0" borderId="13" xfId="1" applyNumberFormat="1" applyFont="1" applyFill="1" applyBorder="1" applyAlignment="1">
      <alignment horizontal="center" vertical="center" wrapText="1"/>
    </xf>
    <xf numFmtId="0" fontId="8" fillId="0" borderId="17" xfId="1" applyNumberFormat="1" applyFont="1" applyFill="1" applyBorder="1" applyAlignment="1">
      <alignment horizontal="center" vertical="center" wrapText="1"/>
    </xf>
    <xf numFmtId="0" fontId="8" fillId="0" borderId="16" xfId="1" applyNumberFormat="1" applyFont="1" applyFill="1" applyBorder="1" applyAlignment="1">
      <alignment horizontal="center" vertical="center" wrapText="1"/>
    </xf>
    <xf numFmtId="0" fontId="8" fillId="0" borderId="26" xfId="1" applyNumberFormat="1" applyFont="1" applyFill="1" applyBorder="1" applyAlignment="1">
      <alignment horizontal="center" vertical="center" wrapText="1"/>
    </xf>
    <xf numFmtId="0" fontId="8" fillId="0" borderId="5" xfId="1" applyNumberFormat="1" applyFont="1" applyFill="1" applyBorder="1" applyAlignment="1">
      <alignment horizontal="center" vertical="center" wrapText="1"/>
    </xf>
    <xf numFmtId="0" fontId="8" fillId="0" borderId="6" xfId="1" applyNumberFormat="1" applyFont="1" applyFill="1" applyBorder="1" applyAlignment="1">
      <alignment horizontal="center" vertical="center" wrapText="1"/>
    </xf>
    <xf numFmtId="0" fontId="8" fillId="0" borderId="7" xfId="1" applyNumberFormat="1" applyFont="1" applyFill="1" applyBorder="1" applyAlignment="1">
      <alignment horizontal="center" vertical="center" wrapText="1"/>
    </xf>
    <xf numFmtId="0" fontId="8" fillId="0" borderId="10" xfId="1" applyNumberFormat="1" applyFont="1" applyFill="1" applyBorder="1" applyAlignment="1">
      <alignment horizontal="center" vertical="center" wrapText="1"/>
    </xf>
    <xf numFmtId="0" fontId="8" fillId="0" borderId="19" xfId="1" applyNumberFormat="1" applyFont="1" applyFill="1" applyBorder="1" applyAlignment="1">
      <alignment horizontal="center" vertical="center" wrapText="1"/>
    </xf>
    <xf numFmtId="0" fontId="8" fillId="0" borderId="20" xfId="1" applyNumberFormat="1" applyFont="1" applyFill="1" applyBorder="1" applyAlignment="1">
      <alignment horizontal="center" vertical="center" wrapText="1"/>
    </xf>
    <xf numFmtId="0" fontId="8" fillId="0" borderId="21" xfId="1" applyNumberFormat="1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0" fontId="0" fillId="4" borderId="29" xfId="0" applyFill="1" applyBorder="1"/>
    <xf numFmtId="0" fontId="0" fillId="4" borderId="29" xfId="0" applyFill="1" applyBorder="1" applyAlignment="1">
      <alignment vertical="center"/>
    </xf>
  </cellXfs>
  <cellStyles count="2">
    <cellStyle name="標準" xfId="0" builtinId="0"/>
    <cellStyle name="標準_Sheet1_H22年度_星取表" xfId="1"/>
  </cellStyles>
  <dxfs count="1"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1"/>
  <sheetViews>
    <sheetView showGridLines="0" showZeros="0" tabSelected="1" view="pageBreakPreview" zoomScale="78" zoomScaleNormal="75" zoomScaleSheetLayoutView="78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31" sqref="E31"/>
    </sheetView>
  </sheetViews>
  <sheetFormatPr defaultColWidth="9" defaultRowHeight="13.2" x14ac:dyDescent="0.2"/>
  <cols>
    <col min="1" max="1" width="17.6640625" style="1" bestFit="1" customWidth="1"/>
    <col min="2" max="12" width="3.21875" style="1" customWidth="1"/>
    <col min="13" max="13" width="3.88671875" style="1" bestFit="1" customWidth="1"/>
    <col min="14" max="16" width="3.21875" style="1" customWidth="1"/>
    <col min="17" max="18" width="3.33203125" style="1" customWidth="1"/>
    <col min="19" max="19" width="2.77734375" style="1" customWidth="1"/>
    <col min="20" max="31" width="3.109375" style="1" customWidth="1"/>
    <col min="32" max="32" width="3.21875" style="1" customWidth="1"/>
    <col min="33" max="37" width="2.77734375" style="1" customWidth="1"/>
    <col min="38" max="38" width="5.33203125" style="1" bestFit="1" customWidth="1"/>
    <col min="39" max="40" width="4.33203125" style="1" bestFit="1" customWidth="1"/>
    <col min="41" max="41" width="3.88671875" style="1" customWidth="1"/>
    <col min="42" max="42" width="10.5546875" style="1" customWidth="1"/>
    <col min="43" max="43" width="3.88671875" style="1" customWidth="1"/>
    <col min="44" max="44" width="12.5546875" style="97" customWidth="1"/>
    <col min="45" max="45" width="13.21875" style="97" customWidth="1"/>
    <col min="46" max="46" width="12.88671875" style="97" customWidth="1"/>
    <col min="47" max="16384" width="9" style="1"/>
  </cols>
  <sheetData>
    <row r="1" spans="1:46" ht="26.4" thickBot="1" x14ac:dyDescent="0.35">
      <c r="A1" s="69" t="s">
        <v>32</v>
      </c>
      <c r="D1" s="2"/>
      <c r="E1" s="2"/>
      <c r="F1" s="2"/>
      <c r="AQ1" s="12"/>
      <c r="AR1" s="100"/>
    </row>
    <row r="2" spans="1:46" ht="14.4" x14ac:dyDescent="0.2">
      <c r="A2" s="3"/>
      <c r="B2" s="4"/>
      <c r="C2" s="4"/>
      <c r="D2" s="4"/>
      <c r="E2" s="5"/>
      <c r="F2" s="4"/>
      <c r="G2" s="6"/>
      <c r="H2" s="120" t="s">
        <v>25</v>
      </c>
      <c r="I2" s="121"/>
      <c r="J2" s="122"/>
      <c r="K2" s="129" t="s">
        <v>30</v>
      </c>
      <c r="L2" s="130"/>
      <c r="M2" s="131"/>
      <c r="N2" s="138" t="s">
        <v>31</v>
      </c>
      <c r="O2" s="139"/>
      <c r="P2" s="140"/>
      <c r="Q2" s="71"/>
      <c r="R2" s="71"/>
      <c r="S2" s="72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7"/>
      <c r="AF2" s="7" t="s">
        <v>0</v>
      </c>
      <c r="AG2" s="8"/>
      <c r="AH2" s="8"/>
      <c r="AI2" s="8"/>
      <c r="AJ2" s="8" t="s">
        <v>1</v>
      </c>
      <c r="AK2" s="8" t="s">
        <v>2</v>
      </c>
      <c r="AL2" s="9" t="s">
        <v>3</v>
      </c>
      <c r="AM2" s="8" t="s">
        <v>4</v>
      </c>
      <c r="AN2" s="8" t="s">
        <v>5</v>
      </c>
      <c r="AO2" s="10" t="s">
        <v>6</v>
      </c>
      <c r="AP2" s="11" t="s">
        <v>7</v>
      </c>
      <c r="AQ2" s="12"/>
      <c r="AR2" s="98" t="s">
        <v>130</v>
      </c>
      <c r="AS2" s="98" t="s">
        <v>131</v>
      </c>
      <c r="AT2" s="98" t="s">
        <v>132</v>
      </c>
    </row>
    <row r="3" spans="1:46" ht="13.5" customHeight="1" x14ac:dyDescent="0.2">
      <c r="A3" s="50"/>
      <c r="B3" s="109" t="s">
        <v>21</v>
      </c>
      <c r="C3" s="110"/>
      <c r="D3" s="111"/>
      <c r="E3" s="112" t="s">
        <v>23</v>
      </c>
      <c r="F3" s="110"/>
      <c r="G3" s="111"/>
      <c r="H3" s="123"/>
      <c r="I3" s="124"/>
      <c r="J3" s="125"/>
      <c r="K3" s="132"/>
      <c r="L3" s="133"/>
      <c r="M3" s="134"/>
      <c r="N3" s="141"/>
      <c r="O3" s="133"/>
      <c r="P3" s="134"/>
      <c r="Q3" s="113" t="s">
        <v>29</v>
      </c>
      <c r="R3" s="114"/>
      <c r="S3" s="115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9"/>
      <c r="AF3" s="13" t="s">
        <v>8</v>
      </c>
      <c r="AG3" s="14" t="s">
        <v>9</v>
      </c>
      <c r="AH3" s="14" t="s">
        <v>10</v>
      </c>
      <c r="AI3" s="14" t="s">
        <v>11</v>
      </c>
      <c r="AJ3" s="14" t="s">
        <v>12</v>
      </c>
      <c r="AK3" s="14" t="s">
        <v>12</v>
      </c>
      <c r="AL3" s="14"/>
      <c r="AM3" s="14"/>
      <c r="AN3" s="14"/>
      <c r="AO3" s="14" t="s">
        <v>13</v>
      </c>
      <c r="AP3" s="15"/>
      <c r="AQ3" s="12"/>
      <c r="AR3" s="100"/>
    </row>
    <row r="4" spans="1:46" ht="15" thickBot="1" x14ac:dyDescent="0.25">
      <c r="A4" s="51"/>
      <c r="B4" s="12"/>
      <c r="C4" s="12"/>
      <c r="D4" s="12"/>
      <c r="E4" s="67"/>
      <c r="F4" s="12"/>
      <c r="G4" s="68"/>
      <c r="H4" s="126"/>
      <c r="I4" s="127"/>
      <c r="J4" s="128"/>
      <c r="K4" s="135"/>
      <c r="L4" s="136"/>
      <c r="M4" s="137"/>
      <c r="N4" s="142"/>
      <c r="O4" s="143"/>
      <c r="P4" s="144"/>
      <c r="Q4" s="73"/>
      <c r="R4" s="74"/>
      <c r="S4" s="75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9"/>
      <c r="AF4" s="17" t="s">
        <v>14</v>
      </c>
      <c r="AG4" s="18"/>
      <c r="AH4" s="18"/>
      <c r="AI4" s="18"/>
      <c r="AJ4" s="18" t="s">
        <v>11</v>
      </c>
      <c r="AK4" s="18" t="s">
        <v>11</v>
      </c>
      <c r="AL4" s="18" t="s">
        <v>15</v>
      </c>
      <c r="AM4" s="18" t="s">
        <v>15</v>
      </c>
      <c r="AN4" s="18" t="s">
        <v>16</v>
      </c>
      <c r="AO4" s="19" t="s">
        <v>17</v>
      </c>
      <c r="AP4" s="20" t="s">
        <v>18</v>
      </c>
      <c r="AQ4" s="12"/>
      <c r="AR4" s="100"/>
    </row>
    <row r="5" spans="1:46" x14ac:dyDescent="0.2">
      <c r="A5" s="105" t="s">
        <v>20</v>
      </c>
      <c r="B5" s="53"/>
      <c r="C5" s="54"/>
      <c r="D5" s="55"/>
      <c r="E5" s="21"/>
      <c r="F5" s="22"/>
      <c r="G5" s="23"/>
      <c r="H5" s="21"/>
      <c r="I5" s="22"/>
      <c r="J5" s="23"/>
      <c r="K5" s="21"/>
      <c r="L5" s="22"/>
      <c r="M5" s="23"/>
      <c r="N5" s="24"/>
      <c r="O5" s="90"/>
      <c r="P5" s="25"/>
      <c r="Q5" s="21"/>
      <c r="R5" s="22"/>
      <c r="S5" s="23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9"/>
      <c r="AF5" s="26"/>
      <c r="AG5" s="27"/>
      <c r="AH5" s="27"/>
      <c r="AI5" s="27"/>
      <c r="AJ5" s="27"/>
      <c r="AK5" s="27"/>
      <c r="AL5" s="27"/>
      <c r="AM5" s="8"/>
      <c r="AN5" s="8"/>
      <c r="AO5" s="8"/>
      <c r="AP5" s="8"/>
      <c r="AQ5" s="12"/>
      <c r="AR5" s="100"/>
    </row>
    <row r="6" spans="1:46" ht="14.4" x14ac:dyDescent="0.2">
      <c r="A6" s="106"/>
      <c r="B6" s="56"/>
      <c r="C6" s="57"/>
      <c r="D6" s="58"/>
      <c r="E6" s="28"/>
      <c r="F6" s="31" t="str">
        <f>IF(E7="","",(IF(E7-G7&gt;0,"○",IF(E7-G7=0,"△","●"))))</f>
        <v>○</v>
      </c>
      <c r="G6" s="30"/>
      <c r="H6" s="31"/>
      <c r="I6" s="31" t="str">
        <f>IF(H7="","",(IF(H7-J7&gt;0,"○",IF(H7-J7=0,"△","●"))))</f>
        <v>△</v>
      </c>
      <c r="J6" s="31"/>
      <c r="K6" s="32"/>
      <c r="L6" s="31" t="str">
        <f>IF(K7="","",(IF(K7-M7&gt;0,"○",IF(K7-M7=0,"△","●"))))</f>
        <v>○</v>
      </c>
      <c r="M6" s="30"/>
      <c r="N6" s="31"/>
      <c r="O6" s="31" t="str">
        <f>IF(N7="","",(IF(N7-P7&gt;0,"○",IF(N7-P7=0,"△","●"))))</f>
        <v>○</v>
      </c>
      <c r="P6" s="31"/>
      <c r="Q6" s="32"/>
      <c r="R6" s="31" t="str">
        <f>IF(Q7="","",(IF(Q7-S7&gt;0,"○",IF(Q7-S7=0,"△","●"))))</f>
        <v>●</v>
      </c>
      <c r="S6" s="30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9"/>
      <c r="AF6" s="33">
        <f>AG6+AH6+AI6</f>
        <v>5</v>
      </c>
      <c r="AG6" s="34">
        <f>COUNTIF(B6:AE6,"○")</f>
        <v>3</v>
      </c>
      <c r="AH6" s="34">
        <f>COUNTIF(B6:AE6,"△")</f>
        <v>1</v>
      </c>
      <c r="AI6" s="34">
        <f>COUNTIF(B6:AE6,"●")</f>
        <v>1</v>
      </c>
      <c r="AJ6" s="34">
        <f>COUNTIF(B6:AE6,"前")</f>
        <v>0</v>
      </c>
      <c r="AK6" s="34">
        <f>COUNTIF(B6:AE6,"当")</f>
        <v>0</v>
      </c>
      <c r="AL6" s="35">
        <f>AG6*3+AH6-AJ6-AK6*3</f>
        <v>10</v>
      </c>
      <c r="AM6" s="70">
        <f>B7+E7+H7+K7+N7+Q7</f>
        <v>10</v>
      </c>
      <c r="AN6" s="59">
        <f>D7+G7+J7+M7+P7+S7</f>
        <v>4</v>
      </c>
      <c r="AO6" s="14">
        <f>AM6-AN6</f>
        <v>6</v>
      </c>
      <c r="AP6" s="36">
        <f>RANK(AT6,$AT$5:$AT$22)</f>
        <v>2</v>
      </c>
      <c r="AQ6" s="12"/>
      <c r="AR6" s="100">
        <f xml:space="preserve"> INT(100000/ RANK(AL6,$AL$5:$AL$22))</f>
        <v>100000</v>
      </c>
      <c r="AS6" s="101">
        <f>AR6+AO6*100</f>
        <v>100600</v>
      </c>
      <c r="AT6" s="99">
        <f>AS6+AM6</f>
        <v>100610</v>
      </c>
    </row>
    <row r="7" spans="1:46" ht="15" thickBot="1" x14ac:dyDescent="0.25">
      <c r="A7" s="107"/>
      <c r="B7" s="60"/>
      <c r="C7" s="61"/>
      <c r="D7" s="62"/>
      <c r="E7" s="83" t="s">
        <v>124</v>
      </c>
      <c r="F7" s="38" t="s">
        <v>19</v>
      </c>
      <c r="G7" s="84" t="s">
        <v>122</v>
      </c>
      <c r="H7" s="88" t="s">
        <v>48</v>
      </c>
      <c r="I7" s="38" t="s">
        <v>19</v>
      </c>
      <c r="J7" s="88" t="s">
        <v>48</v>
      </c>
      <c r="K7" s="83" t="s">
        <v>37</v>
      </c>
      <c r="L7" s="38" t="s">
        <v>19</v>
      </c>
      <c r="M7" s="84" t="s">
        <v>38</v>
      </c>
      <c r="N7" s="88" t="s">
        <v>49</v>
      </c>
      <c r="O7" s="38" t="s">
        <v>19</v>
      </c>
      <c r="P7" s="88" t="s">
        <v>40</v>
      </c>
      <c r="Q7" s="83" t="s">
        <v>37</v>
      </c>
      <c r="R7" s="38" t="s">
        <v>19</v>
      </c>
      <c r="S7" s="84" t="s">
        <v>46</v>
      </c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9"/>
      <c r="AF7" s="40"/>
      <c r="AG7" s="41"/>
      <c r="AH7" s="41"/>
      <c r="AI7" s="41"/>
      <c r="AJ7" s="41"/>
      <c r="AK7" s="41"/>
      <c r="AL7" s="42"/>
      <c r="AM7" s="18"/>
      <c r="AN7" s="18"/>
      <c r="AO7" s="18"/>
      <c r="AP7" s="43"/>
      <c r="AQ7" s="12"/>
      <c r="AR7" s="100"/>
    </row>
    <row r="8" spans="1:46" ht="14.4" x14ac:dyDescent="0.2">
      <c r="A8" s="102" t="s">
        <v>22</v>
      </c>
      <c r="B8" s="21">
        <f>E5</f>
        <v>0</v>
      </c>
      <c r="C8" s="63"/>
      <c r="D8" s="23"/>
      <c r="E8" s="53"/>
      <c r="F8" s="54"/>
      <c r="G8" s="55"/>
      <c r="H8" s="21"/>
      <c r="I8" s="22"/>
      <c r="J8" s="23"/>
      <c r="K8" s="21"/>
      <c r="L8" s="22"/>
      <c r="M8" s="23"/>
      <c r="N8" s="21"/>
      <c r="O8" s="89"/>
      <c r="P8" s="23"/>
      <c r="Q8" s="21"/>
      <c r="R8" s="22"/>
      <c r="S8" s="23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9"/>
      <c r="AF8" s="26"/>
      <c r="AG8" s="8"/>
      <c r="AH8" s="8"/>
      <c r="AI8" s="8"/>
      <c r="AJ8" s="8"/>
      <c r="AK8" s="8"/>
      <c r="AL8" s="45"/>
      <c r="AM8" s="8"/>
      <c r="AN8" s="8"/>
      <c r="AO8" s="8"/>
      <c r="AP8" s="45"/>
      <c r="AQ8" s="12"/>
      <c r="AR8" s="100"/>
    </row>
    <row r="9" spans="1:46" s="12" customFormat="1" ht="14.4" x14ac:dyDescent="0.2">
      <c r="A9" s="103"/>
      <c r="B9" s="32"/>
      <c r="C9" s="31" t="str">
        <f>IF(E7="","",(IF(B10-D10&gt;0,"○",IF(B10-D10=0,"△","●"))))</f>
        <v>●</v>
      </c>
      <c r="D9" s="30"/>
      <c r="E9" s="56"/>
      <c r="F9" s="57"/>
      <c r="G9" s="58"/>
      <c r="H9" s="31"/>
      <c r="I9" s="31" t="str">
        <f>IF(H10="","",(IF(H10-J10&gt;0,"○",IF(H10-J10=0,"△","●"))))</f>
        <v>○</v>
      </c>
      <c r="J9" s="31"/>
      <c r="K9" s="32"/>
      <c r="L9" s="31" t="str">
        <f>IF(K10="","",(IF(K10-M10&gt;0,"○",IF(K10-M10=0,"△","●"))))</f>
        <v>△</v>
      </c>
      <c r="M9" s="30"/>
      <c r="N9" s="31"/>
      <c r="O9" s="31" t="str">
        <f>IF(N10="","",(IF(N10-P10&gt;0,"○",IF(N10-P10=0,"△","●"))))</f>
        <v>○</v>
      </c>
      <c r="P9" s="31"/>
      <c r="Q9" s="32"/>
      <c r="R9" s="31" t="str">
        <f>IF(Q10="","",(IF(Q10-S10&gt;0,"○",IF(Q10-S10=0,"△","●"))))</f>
        <v>○</v>
      </c>
      <c r="S9" s="30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9"/>
      <c r="AF9" s="33">
        <f>AG9+AH9+AI9</f>
        <v>5</v>
      </c>
      <c r="AG9" s="34">
        <f>COUNTIF(B9:AE9,"○")</f>
        <v>3</v>
      </c>
      <c r="AH9" s="34">
        <f>COUNTIF(B9:AE9,"△")</f>
        <v>1</v>
      </c>
      <c r="AI9" s="34">
        <f>COUNTIF(B9:AE9,"●")</f>
        <v>1</v>
      </c>
      <c r="AJ9" s="34">
        <f>COUNTIF(B9:AE9,"前")</f>
        <v>0</v>
      </c>
      <c r="AK9" s="34">
        <f>COUNTIF(B9:AE9,"当")</f>
        <v>0</v>
      </c>
      <c r="AL9" s="35">
        <f>AG9*3+AH9-AJ9-AK9*3</f>
        <v>10</v>
      </c>
      <c r="AM9" s="70">
        <f>B10+E10+H10+K10+N10+Q10</f>
        <v>13</v>
      </c>
      <c r="AN9" s="59">
        <f>D10+G10+J10+M10+P10+S10</f>
        <v>4</v>
      </c>
      <c r="AO9" s="14">
        <f>AM9-AN9</f>
        <v>9</v>
      </c>
      <c r="AP9" s="36">
        <f>RANK(AT9,$AT$5:$AT$22)</f>
        <v>1</v>
      </c>
      <c r="AR9" s="100">
        <f xml:space="preserve"> INT(100000/ RANK(AL9,$AL$5:$AL$22))</f>
        <v>100000</v>
      </c>
      <c r="AS9" s="101">
        <f>AR9+AO9*100</f>
        <v>100900</v>
      </c>
      <c r="AT9" s="99">
        <f>AS9+AM9</f>
        <v>100913</v>
      </c>
    </row>
    <row r="10" spans="1:46" s="12" customFormat="1" ht="15" thickBot="1" x14ac:dyDescent="0.25">
      <c r="A10" s="108"/>
      <c r="B10" s="31" t="str">
        <f>G7</f>
        <v>1</v>
      </c>
      <c r="C10" s="38" t="s">
        <v>19</v>
      </c>
      <c r="D10" s="39" t="str">
        <f>E7</f>
        <v>3</v>
      </c>
      <c r="E10" s="60"/>
      <c r="F10" s="61"/>
      <c r="G10" s="62"/>
      <c r="H10" s="87" t="s">
        <v>133</v>
      </c>
      <c r="I10" s="31" t="s">
        <v>19</v>
      </c>
      <c r="J10" s="87" t="s">
        <v>38</v>
      </c>
      <c r="K10" s="85" t="s">
        <v>39</v>
      </c>
      <c r="L10" s="31" t="s">
        <v>19</v>
      </c>
      <c r="M10" s="86" t="s">
        <v>40</v>
      </c>
      <c r="N10" s="87" t="s">
        <v>51</v>
      </c>
      <c r="O10" s="31" t="s">
        <v>19</v>
      </c>
      <c r="P10" s="87" t="s">
        <v>52</v>
      </c>
      <c r="Q10" s="85" t="s">
        <v>47</v>
      </c>
      <c r="R10" s="31" t="s">
        <v>19</v>
      </c>
      <c r="S10" s="86" t="s">
        <v>37</v>
      </c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9"/>
      <c r="AF10" s="40"/>
      <c r="AG10" s="18"/>
      <c r="AH10" s="18"/>
      <c r="AI10" s="18"/>
      <c r="AJ10" s="18"/>
      <c r="AK10" s="18"/>
      <c r="AL10" s="43"/>
      <c r="AM10" s="18"/>
      <c r="AN10" s="18"/>
      <c r="AO10" s="18"/>
      <c r="AP10" s="43"/>
      <c r="AR10" s="100"/>
      <c r="AS10" s="100"/>
      <c r="AT10" s="100"/>
    </row>
    <row r="11" spans="1:46" s="12" customFormat="1" ht="14.4" x14ac:dyDescent="0.2">
      <c r="A11" s="102" t="s">
        <v>24</v>
      </c>
      <c r="B11" s="21">
        <f>H5</f>
        <v>0</v>
      </c>
      <c r="C11" s="22"/>
      <c r="D11" s="23"/>
      <c r="E11" s="21">
        <f>H8</f>
        <v>0</v>
      </c>
      <c r="F11" s="22"/>
      <c r="G11" s="23"/>
      <c r="H11" s="53"/>
      <c r="I11" s="54"/>
      <c r="J11" s="55"/>
      <c r="K11" s="21"/>
      <c r="L11" s="22"/>
      <c r="M11" s="23"/>
      <c r="N11" s="21"/>
      <c r="O11" s="22"/>
      <c r="P11" s="23"/>
      <c r="Q11" s="21"/>
      <c r="R11" s="22"/>
      <c r="S11" s="23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9"/>
      <c r="AF11" s="26"/>
      <c r="AG11" s="8"/>
      <c r="AH11" s="8"/>
      <c r="AI11" s="8"/>
      <c r="AJ11" s="8"/>
      <c r="AK11" s="8"/>
      <c r="AL11" s="45"/>
      <c r="AM11" s="8"/>
      <c r="AN11" s="8"/>
      <c r="AO11" s="8"/>
      <c r="AP11" s="45"/>
      <c r="AR11" s="100"/>
      <c r="AS11" s="100"/>
      <c r="AT11" s="100"/>
    </row>
    <row r="12" spans="1:46" ht="14.4" x14ac:dyDescent="0.2">
      <c r="A12" s="103"/>
      <c r="B12" s="31"/>
      <c r="C12" s="31" t="str">
        <f>IF(H7="","",(IF(B13-D13&gt;0,"○",IF(B13-D13=0,"△","●"))))</f>
        <v>△</v>
      </c>
      <c r="D12" s="31"/>
      <c r="E12" s="32"/>
      <c r="F12" s="31" t="str">
        <f>IF(H10="","",(IF(E13-G13&gt;0,"○",IF(E13-G13=0,"△","●"))))</f>
        <v>●</v>
      </c>
      <c r="G12" s="30"/>
      <c r="H12" s="56"/>
      <c r="I12" s="57"/>
      <c r="J12" s="58"/>
      <c r="K12" s="32"/>
      <c r="L12" s="31" t="str">
        <f>IF(K13="","",(IF(K13-M13&gt;0,"○",IF(K13-M13=0,"△","●"))))</f>
        <v>○</v>
      </c>
      <c r="M12" s="30"/>
      <c r="N12" s="31"/>
      <c r="O12" s="31" t="str">
        <f>IF(N13="","",(IF(N13-P13&gt;0,"○",IF(N13-P13=0,"△","●"))))</f>
        <v>○</v>
      </c>
      <c r="P12" s="31"/>
      <c r="Q12" s="32"/>
      <c r="R12" s="31" t="str">
        <f>IF(Q13="","",(IF(Q13-S13&gt;0,"○",IF(Q13-S13=0,"△","●"))))</f>
        <v>●</v>
      </c>
      <c r="S12" s="30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9"/>
      <c r="AF12" s="33">
        <f>AG12+AH12+AI12</f>
        <v>5</v>
      </c>
      <c r="AG12" s="34">
        <f>COUNTIF(B12:AE12,"○")</f>
        <v>2</v>
      </c>
      <c r="AH12" s="34">
        <f>COUNTIF(B12:AE12,"△")</f>
        <v>1</v>
      </c>
      <c r="AI12" s="34">
        <f>COUNTIF(B12:AE12,"●")</f>
        <v>2</v>
      </c>
      <c r="AJ12" s="34">
        <f>COUNTIF(B12:AE12,"前")</f>
        <v>0</v>
      </c>
      <c r="AK12" s="34">
        <f>COUNTIF(B12:AE12,"当")</f>
        <v>0</v>
      </c>
      <c r="AL12" s="35">
        <f>AG12*3+AH12-AJ12-AK12*3</f>
        <v>7</v>
      </c>
      <c r="AM12" s="70">
        <f>B13+E13+H13+K13+N13+Q13</f>
        <v>4</v>
      </c>
      <c r="AN12" s="59">
        <f>D13+G13+J13+M13+P13+S13</f>
        <v>5</v>
      </c>
      <c r="AO12" s="14">
        <f>AM12-AN12</f>
        <v>-1</v>
      </c>
      <c r="AP12" s="36">
        <f>RANK(AT12,$AT$5:$AT$22)</f>
        <v>5</v>
      </c>
      <c r="AQ12" s="12"/>
      <c r="AR12" s="100">
        <f xml:space="preserve"> INT(100000/ RANK(AL12,$AL$5:$AL$22))</f>
        <v>25000</v>
      </c>
      <c r="AS12" s="101">
        <f>AR12+AO12*100</f>
        <v>24900</v>
      </c>
      <c r="AT12" s="99">
        <f>AS12+AM12</f>
        <v>24904</v>
      </c>
    </row>
    <row r="13" spans="1:46" ht="15" thickBot="1" x14ac:dyDescent="0.25">
      <c r="A13" s="108"/>
      <c r="B13" s="31" t="str">
        <f>J7</f>
        <v>1</v>
      </c>
      <c r="C13" s="38" t="s">
        <v>19</v>
      </c>
      <c r="D13" s="31" t="str">
        <f>H7</f>
        <v>1</v>
      </c>
      <c r="E13" s="37" t="str">
        <f>J10</f>
        <v>0</v>
      </c>
      <c r="F13" s="38" t="s">
        <v>19</v>
      </c>
      <c r="G13" s="39" t="str">
        <f>H10</f>
        <v>1</v>
      </c>
      <c r="H13" s="60"/>
      <c r="I13" s="61"/>
      <c r="J13" s="62"/>
      <c r="K13" s="83" t="s">
        <v>122</v>
      </c>
      <c r="L13" s="38" t="s">
        <v>19</v>
      </c>
      <c r="M13" s="84" t="s">
        <v>123</v>
      </c>
      <c r="N13" s="88" t="s">
        <v>45</v>
      </c>
      <c r="O13" s="38" t="s">
        <v>19</v>
      </c>
      <c r="P13" s="88" t="s">
        <v>39</v>
      </c>
      <c r="Q13" s="83" t="s">
        <v>52</v>
      </c>
      <c r="R13" s="38" t="s">
        <v>19</v>
      </c>
      <c r="S13" s="84" t="s">
        <v>54</v>
      </c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9"/>
      <c r="AF13" s="40"/>
      <c r="AG13" s="18"/>
      <c r="AH13" s="18"/>
      <c r="AI13" s="18"/>
      <c r="AJ13" s="18"/>
      <c r="AK13" s="18"/>
      <c r="AL13" s="43"/>
      <c r="AM13" s="18"/>
      <c r="AN13" s="18"/>
      <c r="AO13" s="18"/>
      <c r="AP13" s="43"/>
      <c r="AQ13" s="12"/>
      <c r="AR13" s="100"/>
    </row>
    <row r="14" spans="1:46" ht="14.4" x14ac:dyDescent="0.2">
      <c r="A14" s="102" t="s">
        <v>26</v>
      </c>
      <c r="B14" s="21">
        <f>K5</f>
        <v>0</v>
      </c>
      <c r="C14" s="22"/>
      <c r="D14" s="22"/>
      <c r="E14" s="64">
        <f>K8</f>
        <v>0</v>
      </c>
      <c r="F14" s="22"/>
      <c r="G14" s="23"/>
      <c r="H14" s="21">
        <f>K11</f>
        <v>0</v>
      </c>
      <c r="I14" s="22"/>
      <c r="J14" s="23"/>
      <c r="K14" s="53"/>
      <c r="L14" s="54"/>
      <c r="M14" s="55"/>
      <c r="N14" s="21"/>
      <c r="O14" s="22"/>
      <c r="P14" s="23"/>
      <c r="Q14" s="21"/>
      <c r="R14" s="22"/>
      <c r="S14" s="23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9"/>
      <c r="AF14" s="26"/>
      <c r="AG14" s="14"/>
      <c r="AH14" s="14"/>
      <c r="AI14" s="14"/>
      <c r="AJ14" s="14"/>
      <c r="AK14" s="14"/>
      <c r="AL14" s="36"/>
      <c r="AM14" s="14"/>
      <c r="AN14" s="14"/>
      <c r="AO14" s="14"/>
      <c r="AP14" s="36"/>
      <c r="AQ14" s="12"/>
      <c r="AR14" s="100"/>
    </row>
    <row r="15" spans="1:46" ht="14.4" x14ac:dyDescent="0.2">
      <c r="A15" s="103"/>
      <c r="B15" s="31"/>
      <c r="C15" s="31" t="str">
        <f>IF(K7="","",(IF(B16-D16&gt;0,"○",IF(B16-D16=0,"△","●"))))</f>
        <v>●</v>
      </c>
      <c r="D15" s="31"/>
      <c r="E15" s="32"/>
      <c r="F15" s="31" t="str">
        <f>IF(K10="","",(IF(E16-G16&gt;0,"○",IF(E16-G16=0,"△","●"))))</f>
        <v>△</v>
      </c>
      <c r="G15" s="30"/>
      <c r="H15" s="31"/>
      <c r="I15" s="31" t="str">
        <f>IF(K13="","",(IF(H16-J16&gt;0,"○",IF(H16-J16=0,"△","●"))))</f>
        <v>●</v>
      </c>
      <c r="J15" s="31"/>
      <c r="K15" s="56"/>
      <c r="L15" s="57"/>
      <c r="M15" s="58"/>
      <c r="N15" s="31"/>
      <c r="O15" s="31" t="str">
        <f>IF(N16="","",(IF(N16-P16&gt;0,"○",IF(N16-P16=0,"△","●"))))</f>
        <v>○</v>
      </c>
      <c r="P15" s="31"/>
      <c r="Q15" s="32"/>
      <c r="R15" s="31" t="str">
        <f>IF(Q16="","",(IF(Q16-S16&gt;0,"○",IF(Q16-S16=0,"△","●"))))</f>
        <v>○</v>
      </c>
      <c r="S15" s="30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9"/>
      <c r="AF15" s="33">
        <f>AG15+AH15+AI15</f>
        <v>5</v>
      </c>
      <c r="AG15" s="34">
        <f>COUNTIF(B15:AE15,"○")</f>
        <v>2</v>
      </c>
      <c r="AH15" s="34">
        <f>COUNTIF(B15:AE15,"△")</f>
        <v>1</v>
      </c>
      <c r="AI15" s="34">
        <f>COUNTIF(B15:AE15,"●")</f>
        <v>2</v>
      </c>
      <c r="AJ15" s="34">
        <f>COUNTIF(B15:AE15,"前")</f>
        <v>0</v>
      </c>
      <c r="AK15" s="34">
        <f>COUNTIF(B15:AE15,"当")</f>
        <v>0</v>
      </c>
      <c r="AL15" s="35">
        <f>AG15*3+AH15-AJ15-AK15*3</f>
        <v>7</v>
      </c>
      <c r="AM15" s="70">
        <f>B16+E16+H16+K16+N16+Q16</f>
        <v>12</v>
      </c>
      <c r="AN15" s="59">
        <f>D16+G16+J16+M16+P16+S16</f>
        <v>3</v>
      </c>
      <c r="AO15" s="14">
        <f>AM15-AN15</f>
        <v>9</v>
      </c>
      <c r="AP15" s="36">
        <f>RANK(AT15,$AT$5:$AT$22)</f>
        <v>4</v>
      </c>
      <c r="AQ15" s="12"/>
      <c r="AR15" s="100">
        <f xml:space="preserve"> INT(100000/ RANK(AL15,$AL$5:$AL$22))</f>
        <v>25000</v>
      </c>
      <c r="AS15" s="101">
        <f>AR15+AO15*100</f>
        <v>25900</v>
      </c>
      <c r="AT15" s="99">
        <f>AS15+AM15</f>
        <v>25912</v>
      </c>
    </row>
    <row r="16" spans="1:46" ht="15" thickBot="1" x14ac:dyDescent="0.25">
      <c r="A16" s="108"/>
      <c r="B16" s="31" t="str">
        <f>M7</f>
        <v>0</v>
      </c>
      <c r="C16" s="38" t="s">
        <v>19</v>
      </c>
      <c r="D16" s="31" t="str">
        <f>K7</f>
        <v>1</v>
      </c>
      <c r="E16" s="37" t="str">
        <f>M10</f>
        <v>0</v>
      </c>
      <c r="F16" s="38" t="s">
        <v>19</v>
      </c>
      <c r="G16" s="39" t="str">
        <f>K10</f>
        <v>0</v>
      </c>
      <c r="H16" s="37" t="str">
        <f>M13</f>
        <v>0</v>
      </c>
      <c r="I16" s="38" t="s">
        <v>19</v>
      </c>
      <c r="J16" s="39" t="str">
        <f>K13</f>
        <v>1</v>
      </c>
      <c r="K16" s="60"/>
      <c r="L16" s="61"/>
      <c r="M16" s="62"/>
      <c r="N16" s="87" t="s">
        <v>41</v>
      </c>
      <c r="O16" s="31" t="s">
        <v>19</v>
      </c>
      <c r="P16" s="87" t="s">
        <v>42</v>
      </c>
      <c r="Q16" s="85" t="s">
        <v>43</v>
      </c>
      <c r="R16" s="31" t="s">
        <v>19</v>
      </c>
      <c r="S16" s="86" t="s">
        <v>44</v>
      </c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9"/>
      <c r="AF16" s="40"/>
      <c r="AG16" s="14"/>
      <c r="AH16" s="14"/>
      <c r="AI16" s="14"/>
      <c r="AJ16" s="14"/>
      <c r="AK16" s="14"/>
      <c r="AL16" s="36"/>
      <c r="AM16" s="14"/>
      <c r="AN16" s="14"/>
      <c r="AO16" s="14"/>
      <c r="AP16" s="36"/>
      <c r="AQ16" s="12"/>
      <c r="AR16" s="100"/>
    </row>
    <row r="17" spans="1:46" ht="14.4" x14ac:dyDescent="0.2">
      <c r="A17" s="102" t="s">
        <v>27</v>
      </c>
      <c r="B17" s="64">
        <f>N5</f>
        <v>0</v>
      </c>
      <c r="C17" s="89"/>
      <c r="D17" s="22"/>
      <c r="E17" s="21">
        <f>N8</f>
        <v>0</v>
      </c>
      <c r="F17" s="89"/>
      <c r="G17" s="23"/>
      <c r="H17" s="22">
        <f>N11</f>
        <v>0</v>
      </c>
      <c r="I17" s="22"/>
      <c r="J17" s="23"/>
      <c r="K17" s="21">
        <f>N14</f>
        <v>0</v>
      </c>
      <c r="L17" s="22"/>
      <c r="M17" s="23"/>
      <c r="N17" s="53"/>
      <c r="O17" s="54"/>
      <c r="P17" s="55"/>
      <c r="Q17" s="21"/>
      <c r="R17" s="22"/>
      <c r="S17" s="23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9"/>
      <c r="AF17" s="26"/>
      <c r="AG17" s="8"/>
      <c r="AH17" s="8"/>
      <c r="AI17" s="8"/>
      <c r="AJ17" s="8"/>
      <c r="AK17" s="8"/>
      <c r="AL17" s="45"/>
      <c r="AM17" s="8"/>
      <c r="AN17" s="8"/>
      <c r="AO17" s="8"/>
      <c r="AP17" s="45"/>
      <c r="AQ17" s="12"/>
      <c r="AR17" s="100"/>
    </row>
    <row r="18" spans="1:46" ht="14.4" x14ac:dyDescent="0.2">
      <c r="A18" s="103"/>
      <c r="B18" s="87" t="s">
        <v>50</v>
      </c>
      <c r="C18" s="31" t="str">
        <f>IF(N7="","",(IF(B19-D19&gt;0,"○",IF(B19-D19=0,"△","●"))))</f>
        <v>●</v>
      </c>
      <c r="D18" s="31"/>
      <c r="E18" s="85" t="s">
        <v>53</v>
      </c>
      <c r="F18" s="31" t="str">
        <f>IF(N10="","",(IF(E19-G19&gt;0,"○",IF(E19-G19=0,"△","●"))))</f>
        <v>●</v>
      </c>
      <c r="G18" s="30"/>
      <c r="H18" s="65"/>
      <c r="I18" s="31" t="str">
        <f>IF(N13="","",(IF(H19-J19&gt;0,"○",IF(H19-J19=0,"△","●"))))</f>
        <v>●</v>
      </c>
      <c r="J18" s="31"/>
      <c r="K18" s="32"/>
      <c r="L18" s="31" t="str">
        <f>IF(N16="","",(IF(K19-M19&gt;0,"○",IF(K19-M19=0,"△","●"))))</f>
        <v>●</v>
      </c>
      <c r="M18" s="30"/>
      <c r="N18" s="56"/>
      <c r="O18" s="57"/>
      <c r="P18" s="58"/>
      <c r="Q18" s="32"/>
      <c r="R18" s="31" t="str">
        <f>IF(Q19="","",(IF(Q19-S19&gt;0,"○",IF(Q19-S19=0,"△","●"))))</f>
        <v>●</v>
      </c>
      <c r="S18" s="30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9"/>
      <c r="AF18" s="33">
        <f>AG18+AH18+AI18</f>
        <v>5</v>
      </c>
      <c r="AG18" s="34">
        <f>COUNTIF(B18:AE18,"○")</f>
        <v>0</v>
      </c>
      <c r="AH18" s="34">
        <f>COUNTIF(B18:AE18,"△")</f>
        <v>0</v>
      </c>
      <c r="AI18" s="34">
        <f>COUNTIF(B18:AE18,"●")</f>
        <v>5</v>
      </c>
      <c r="AJ18" s="34">
        <f>COUNTIF(B18:AE18,"前")</f>
        <v>1</v>
      </c>
      <c r="AK18" s="34">
        <f>COUNTIF(B18:AE18,"当")</f>
        <v>1</v>
      </c>
      <c r="AL18" s="35">
        <f>AG18*3+AH18-AJ18-AK18*3</f>
        <v>-4</v>
      </c>
      <c r="AM18" s="70">
        <f>B19+E19+H19+K19+N19+Q19</f>
        <v>2</v>
      </c>
      <c r="AN18" s="59">
        <f>D19+G19+J19+M19+P19+S19</f>
        <v>22</v>
      </c>
      <c r="AO18" s="14">
        <f>AM18-AN18</f>
        <v>-20</v>
      </c>
      <c r="AP18" s="36">
        <f>RANK(AT18,$AT$5:$AT$22)</f>
        <v>6</v>
      </c>
      <c r="AQ18" s="12"/>
      <c r="AR18" s="100">
        <f xml:space="preserve"> INT(100000/ RANK(AL18,$AL$5:$AL$22))</f>
        <v>16666</v>
      </c>
      <c r="AS18" s="101">
        <f>AR18+AO18*100</f>
        <v>14666</v>
      </c>
      <c r="AT18" s="99">
        <f>AS18+AM18</f>
        <v>14668</v>
      </c>
    </row>
    <row r="19" spans="1:46" ht="15" thickBot="1" x14ac:dyDescent="0.25">
      <c r="A19" s="108"/>
      <c r="B19" s="31" t="str">
        <f>P7</f>
        <v>0</v>
      </c>
      <c r="C19" s="38" t="s">
        <v>19</v>
      </c>
      <c r="D19" s="31" t="str">
        <f>N7</f>
        <v>4</v>
      </c>
      <c r="E19" s="37" t="str">
        <f>P10</f>
        <v>0</v>
      </c>
      <c r="F19" s="38" t="s">
        <v>19</v>
      </c>
      <c r="G19" s="39" t="str">
        <f>N10</f>
        <v>4</v>
      </c>
      <c r="H19" s="38" t="str">
        <f>P13</f>
        <v>0</v>
      </c>
      <c r="I19" s="38" t="s">
        <v>19</v>
      </c>
      <c r="J19" s="39" t="str">
        <f>N13</f>
        <v>2</v>
      </c>
      <c r="K19" s="37" t="str">
        <f>P16</f>
        <v>0</v>
      </c>
      <c r="L19" s="38" t="s">
        <v>19</v>
      </c>
      <c r="M19" s="39" t="str">
        <f>N16</f>
        <v>9</v>
      </c>
      <c r="N19" s="60"/>
      <c r="O19" s="61"/>
      <c r="P19" s="62"/>
      <c r="Q19" s="83" t="s">
        <v>134</v>
      </c>
      <c r="R19" s="38" t="s">
        <v>19</v>
      </c>
      <c r="S19" s="84" t="s">
        <v>135</v>
      </c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9"/>
      <c r="AF19" s="40"/>
      <c r="AG19" s="18"/>
      <c r="AH19" s="18"/>
      <c r="AI19" s="18"/>
      <c r="AJ19" s="18"/>
      <c r="AK19" s="18"/>
      <c r="AL19" s="43"/>
      <c r="AM19" s="18"/>
      <c r="AN19" s="18"/>
      <c r="AO19" s="18"/>
      <c r="AP19" s="43"/>
      <c r="AQ19" s="12"/>
      <c r="AR19" s="100"/>
    </row>
    <row r="20" spans="1:46" ht="14.4" x14ac:dyDescent="0.2">
      <c r="A20" s="102" t="s">
        <v>28</v>
      </c>
      <c r="B20" s="21">
        <f>Q5</f>
        <v>0</v>
      </c>
      <c r="C20" s="22"/>
      <c r="D20" s="23"/>
      <c r="E20" s="21">
        <f>Q8</f>
        <v>0</v>
      </c>
      <c r="F20" s="22"/>
      <c r="G20" s="23"/>
      <c r="H20" s="24">
        <f>Q11</f>
        <v>0</v>
      </c>
      <c r="I20" s="22"/>
      <c r="J20" s="23"/>
      <c r="K20" s="21">
        <f>Q14</f>
        <v>0</v>
      </c>
      <c r="L20" s="22"/>
      <c r="M20" s="23"/>
      <c r="N20" s="66">
        <f>Q17</f>
        <v>0</v>
      </c>
      <c r="O20" s="22"/>
      <c r="P20" s="23"/>
      <c r="Q20" s="53"/>
      <c r="R20" s="54"/>
      <c r="S20" s="55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9"/>
      <c r="AF20" s="26"/>
      <c r="AG20" s="14"/>
      <c r="AH20" s="14"/>
      <c r="AI20" s="14"/>
      <c r="AJ20" s="14"/>
      <c r="AK20" s="14"/>
      <c r="AL20" s="36"/>
      <c r="AM20" s="14"/>
      <c r="AN20" s="14"/>
      <c r="AO20" s="14"/>
      <c r="AP20" s="36"/>
      <c r="AQ20" s="12"/>
      <c r="AR20" s="100"/>
    </row>
    <row r="21" spans="1:46" ht="14.4" x14ac:dyDescent="0.2">
      <c r="A21" s="103"/>
      <c r="B21" s="91"/>
      <c r="C21" s="91" t="str">
        <f>IF(Q7="","",(IF(B22-D22&gt;0,"○",IF(B22-D22=0,"△","●"))))</f>
        <v>○</v>
      </c>
      <c r="D21" s="91"/>
      <c r="E21" s="32"/>
      <c r="F21" s="91" t="str">
        <f>IF(Q10="","",(IF(E22-G22&gt;0,"○",IF(E22-G22=0,"△","●"))))</f>
        <v>●</v>
      </c>
      <c r="G21" s="92"/>
      <c r="H21" s="91"/>
      <c r="I21" s="91" t="str">
        <f>IF(Q13="","",(IF(H22-J22&gt;0,"○",IF(H22-J22=0,"△","●"))))</f>
        <v>○</v>
      </c>
      <c r="J21" s="91"/>
      <c r="K21" s="32"/>
      <c r="L21" s="91" t="str">
        <f>IF(Q16="","",(IF(K22-M22&gt;0,"○",IF(K22-M22=0,"△","●"))))</f>
        <v>●</v>
      </c>
      <c r="M21" s="92"/>
      <c r="N21" s="91"/>
      <c r="O21" s="91" t="str">
        <f>IF(Q19="","",(IF(N22-P22&gt;0,"○",IF(N22-P22=0,"△","●"))))</f>
        <v>○</v>
      </c>
      <c r="P21" s="91"/>
      <c r="Q21" s="56"/>
      <c r="R21" s="57"/>
      <c r="S21" s="5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9"/>
      <c r="AF21" s="33">
        <f>AG21+AH21+AI21</f>
        <v>5</v>
      </c>
      <c r="AG21" s="34">
        <f>COUNTIF(B21:AE21,"○")</f>
        <v>3</v>
      </c>
      <c r="AH21" s="34">
        <f>COUNTIF(B21:AE21,"△")</f>
        <v>0</v>
      </c>
      <c r="AI21" s="34">
        <f>COUNTIF(B21:AE21,"●")</f>
        <v>2</v>
      </c>
      <c r="AJ21" s="34">
        <f>COUNTIF(B21:AE21,"前")</f>
        <v>0</v>
      </c>
      <c r="AK21" s="34">
        <f>COUNTIF(B21:AE21,"当")</f>
        <v>0</v>
      </c>
      <c r="AL21" s="35">
        <f>AG21*3+AH21-AJ21-AK21*3</f>
        <v>9</v>
      </c>
      <c r="AM21" s="70">
        <f>B22+E22+H22+K22+N22+Q22</f>
        <v>10</v>
      </c>
      <c r="AN21" s="59">
        <f>D22+G22+J22+M22+P22+S22</f>
        <v>13</v>
      </c>
      <c r="AO21" s="14">
        <f>AM21-AN21</f>
        <v>-3</v>
      </c>
      <c r="AP21" s="36">
        <f>RANK(AT21,$AT$5:$AT$22)</f>
        <v>3</v>
      </c>
      <c r="AQ21" s="12"/>
      <c r="AR21" s="100">
        <f xml:space="preserve"> INT(100000/ RANK(AL21,$AL$5:$AL$22))</f>
        <v>33333</v>
      </c>
      <c r="AS21" s="101">
        <f>AR21+AO21*100</f>
        <v>33033</v>
      </c>
      <c r="AT21" s="99">
        <f>AS21+AM21</f>
        <v>33043</v>
      </c>
    </row>
    <row r="22" spans="1:46" ht="15" thickBot="1" x14ac:dyDescent="0.25">
      <c r="A22" s="104"/>
      <c r="B22" s="94" t="str">
        <f>S7</f>
        <v>2</v>
      </c>
      <c r="C22" s="94" t="s">
        <v>19</v>
      </c>
      <c r="D22" s="95" t="str">
        <f>Q7</f>
        <v>1</v>
      </c>
      <c r="E22" s="96" t="str">
        <f>S10</f>
        <v>1</v>
      </c>
      <c r="F22" s="94" t="s">
        <v>19</v>
      </c>
      <c r="G22" s="95" t="str">
        <f>Q10</f>
        <v>7</v>
      </c>
      <c r="H22" s="94" t="str">
        <f>S13</f>
        <v>3</v>
      </c>
      <c r="I22" s="94" t="s">
        <v>19</v>
      </c>
      <c r="J22" s="94" t="str">
        <f>Q13</f>
        <v>0</v>
      </c>
      <c r="K22" s="96" t="str">
        <f>S16</f>
        <v>1</v>
      </c>
      <c r="L22" s="94" t="s">
        <v>19</v>
      </c>
      <c r="M22" s="95" t="str">
        <f>Q16</f>
        <v>3</v>
      </c>
      <c r="N22" s="94" t="str">
        <f>S19</f>
        <v>3</v>
      </c>
      <c r="O22" s="94" t="s">
        <v>19</v>
      </c>
      <c r="P22" s="94" t="str">
        <f>Q19</f>
        <v>2</v>
      </c>
      <c r="Q22" s="60"/>
      <c r="R22" s="61"/>
      <c r="S22" s="62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9"/>
      <c r="AF22" s="40"/>
      <c r="AG22" s="14"/>
      <c r="AH22" s="14"/>
      <c r="AI22" s="14"/>
      <c r="AJ22" s="14"/>
      <c r="AK22" s="14"/>
      <c r="AL22" s="36"/>
      <c r="AM22" s="14"/>
      <c r="AN22" s="14"/>
      <c r="AO22" s="14"/>
      <c r="AP22" s="36"/>
      <c r="AQ22" s="12"/>
      <c r="AR22" s="100"/>
      <c r="AT22" s="99"/>
    </row>
    <row r="23" spans="1:46" s="12" customFormat="1" ht="14.4" x14ac:dyDescent="0.2">
      <c r="A23" s="16"/>
      <c r="B23" s="44"/>
      <c r="C23" s="29"/>
      <c r="D23" s="44"/>
      <c r="E23" s="44"/>
      <c r="F23" s="44"/>
      <c r="G23" s="44"/>
      <c r="H23" s="44"/>
      <c r="I23" s="29"/>
      <c r="J23" s="44"/>
      <c r="K23" s="44"/>
      <c r="L23" s="29"/>
      <c r="M23" s="44"/>
      <c r="N23" s="44"/>
      <c r="O23" s="29"/>
      <c r="P23" s="44"/>
      <c r="Q23" s="44"/>
      <c r="R23" s="29"/>
      <c r="S23" s="44"/>
      <c r="T23" s="44"/>
      <c r="U23" s="29"/>
      <c r="V23" s="44"/>
      <c r="W23" s="44"/>
      <c r="X23" s="29"/>
      <c r="Y23" s="44"/>
      <c r="Z23" s="29"/>
      <c r="AA23" s="29"/>
      <c r="AB23" s="29"/>
      <c r="AC23" s="47"/>
      <c r="AD23" s="47"/>
      <c r="AE23" s="47"/>
      <c r="AF23" s="47"/>
      <c r="AG23" s="47"/>
      <c r="AH23" s="47"/>
      <c r="AI23" s="47"/>
      <c r="AJ23" s="47"/>
      <c r="AK23" s="47"/>
      <c r="AL23" s="52"/>
      <c r="AM23" s="47"/>
      <c r="AN23" s="47"/>
      <c r="AO23" s="47"/>
      <c r="AP23" s="52"/>
      <c r="AR23" s="100"/>
      <c r="AS23" s="100"/>
      <c r="AT23" s="100"/>
    </row>
    <row r="24" spans="1:46" s="12" customFormat="1" ht="14.4" x14ac:dyDescent="0.2">
      <c r="A24" s="16"/>
      <c r="B24" s="49"/>
      <c r="C24" s="47"/>
      <c r="D24" s="49"/>
      <c r="E24" s="49"/>
      <c r="F24" s="49"/>
      <c r="G24" s="49"/>
      <c r="H24" s="49"/>
      <c r="I24" s="47"/>
      <c r="J24" s="46"/>
      <c r="K24" s="48"/>
      <c r="L24" s="47"/>
      <c r="M24" s="49"/>
      <c r="N24" s="49"/>
      <c r="O24" s="47"/>
      <c r="P24" s="49"/>
      <c r="Q24" s="49"/>
      <c r="R24" s="47"/>
      <c r="S24" s="49"/>
      <c r="T24" s="49"/>
      <c r="U24" s="47"/>
      <c r="V24" s="49"/>
      <c r="W24" s="49"/>
      <c r="X24" s="47"/>
      <c r="Y24" s="49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52"/>
      <c r="AM24" s="47"/>
      <c r="AN24" s="47"/>
      <c r="AO24" s="47"/>
      <c r="AP24" s="52"/>
      <c r="AR24" s="100"/>
      <c r="AS24" s="100"/>
      <c r="AT24" s="100"/>
    </row>
    <row r="25" spans="1:46" ht="14.4" x14ac:dyDescent="0.2">
      <c r="A25" s="16"/>
      <c r="B25" s="49"/>
      <c r="C25" s="47"/>
      <c r="D25" s="49"/>
      <c r="E25" s="49"/>
      <c r="F25" s="47"/>
      <c r="G25" s="49"/>
      <c r="H25" s="49"/>
      <c r="I25" s="47"/>
      <c r="J25" s="46"/>
      <c r="K25" s="48"/>
      <c r="L25" s="47"/>
      <c r="M25" s="49"/>
      <c r="N25" s="49"/>
      <c r="O25" s="47"/>
      <c r="P25" s="49"/>
      <c r="Q25" s="49"/>
      <c r="R25" s="47"/>
      <c r="S25" s="49"/>
      <c r="T25" s="47"/>
      <c r="U25" s="47"/>
      <c r="V25" s="47"/>
      <c r="W25" s="47"/>
      <c r="X25" s="47"/>
      <c r="Y25" s="47"/>
      <c r="Z25" s="16"/>
      <c r="AA25" s="16"/>
      <c r="AB25" s="16"/>
      <c r="AC25" s="16"/>
      <c r="AD25" s="16"/>
      <c r="AE25" s="16"/>
      <c r="AF25" s="47"/>
      <c r="AG25" s="47"/>
      <c r="AH25" s="47"/>
      <c r="AI25" s="47"/>
      <c r="AJ25" s="47"/>
      <c r="AK25" s="47"/>
      <c r="AL25" s="52"/>
      <c r="AM25" s="47"/>
      <c r="AN25" s="47"/>
      <c r="AO25" s="47"/>
      <c r="AP25" s="52"/>
      <c r="AQ25" s="12"/>
      <c r="AR25" s="100"/>
    </row>
    <row r="26" spans="1:46" x14ac:dyDescent="0.2">
      <c r="AQ26" s="12"/>
      <c r="AR26" s="100"/>
    </row>
    <row r="27" spans="1:46" x14ac:dyDescent="0.2">
      <c r="AQ27" s="12"/>
      <c r="AR27" s="100"/>
    </row>
    <row r="28" spans="1:46" x14ac:dyDescent="0.2">
      <c r="AQ28" s="12"/>
      <c r="AR28" s="100"/>
    </row>
    <row r="29" spans="1:46" x14ac:dyDescent="0.2">
      <c r="AQ29" s="12"/>
      <c r="AR29" s="100"/>
    </row>
    <row r="30" spans="1:46" x14ac:dyDescent="0.2">
      <c r="AQ30" s="12"/>
      <c r="AR30" s="100"/>
    </row>
    <row r="31" spans="1:46" x14ac:dyDescent="0.2">
      <c r="AQ31" s="12"/>
      <c r="AR31" s="100"/>
    </row>
  </sheetData>
  <mergeCells count="13">
    <mergeCell ref="B3:D3"/>
    <mergeCell ref="E3:G3"/>
    <mergeCell ref="Q3:S3"/>
    <mergeCell ref="T2:AE22"/>
    <mergeCell ref="H2:J4"/>
    <mergeCell ref="K2:M4"/>
    <mergeCell ref="N2:P4"/>
    <mergeCell ref="A20:A22"/>
    <mergeCell ref="A5:A7"/>
    <mergeCell ref="A8:A10"/>
    <mergeCell ref="A11:A13"/>
    <mergeCell ref="A14:A16"/>
    <mergeCell ref="A17:A19"/>
  </mergeCells>
  <phoneticPr fontId="2"/>
  <conditionalFormatting sqref="C5:D7 B6:B7">
    <cfRule type="expression" dxfId="0" priority="2" stopIfTrue="1">
      <formula>B5&lt;&gt;""</formula>
    </cfRule>
  </conditionalFormatting>
  <printOptions horizontalCentered="1"/>
  <pageMargins left="0" right="0" top="0" bottom="0" header="0.59055118110236227" footer="0.39370078740157483"/>
  <pageSetup paperSize="9" scale="61" fitToHeight="3" orientation="landscape" horizontalDpi="400" verticalDpi="400" r:id="rId1"/>
  <headerFooter alignWithMargins="0">
    <oddHeader xml:space="preserve">&amp;R&amp;P / &amp;N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zoomScale="83" zoomScaleNormal="83" workbookViewId="0">
      <pane xSplit="3" ySplit="2" topLeftCell="D3" activePane="bottomRight" state="frozen"/>
      <selection activeCell="D2" sqref="D2"/>
      <selection pane="topRight" activeCell="D2" sqref="D2"/>
      <selection pane="bottomLeft" activeCell="D2" sqref="D2"/>
      <selection pane="bottomRight" activeCell="B32" sqref="B32"/>
    </sheetView>
  </sheetViews>
  <sheetFormatPr defaultRowHeight="13.2" x14ac:dyDescent="0.2"/>
  <cols>
    <col min="1" max="1" width="4.21875" bestFit="1" customWidth="1"/>
    <col min="2" max="2" width="22.109375" customWidth="1"/>
    <col min="3" max="3" width="11.21875" bestFit="1" customWidth="1"/>
    <col min="4" max="13" width="6.6640625" style="82" customWidth="1"/>
    <col min="14" max="18" width="6.6640625" customWidth="1"/>
  </cols>
  <sheetData>
    <row r="1" spans="1:19" x14ac:dyDescent="0.2">
      <c r="A1" s="145" t="s">
        <v>33</v>
      </c>
      <c r="B1" s="146" t="s">
        <v>34</v>
      </c>
      <c r="C1" s="145" t="s">
        <v>35</v>
      </c>
      <c r="D1" s="93">
        <v>1</v>
      </c>
      <c r="E1" s="93">
        <v>2</v>
      </c>
      <c r="F1" s="93">
        <v>3</v>
      </c>
      <c r="G1" s="93">
        <v>4</v>
      </c>
      <c r="H1" s="93">
        <v>5</v>
      </c>
      <c r="I1" s="93">
        <v>6</v>
      </c>
      <c r="J1" s="93">
        <v>7</v>
      </c>
      <c r="K1" s="93">
        <v>8</v>
      </c>
      <c r="L1" s="93">
        <v>9</v>
      </c>
      <c r="M1" s="93">
        <v>10</v>
      </c>
      <c r="N1" s="93">
        <v>11</v>
      </c>
      <c r="O1" s="93">
        <v>12</v>
      </c>
      <c r="P1" s="93">
        <v>13</v>
      </c>
      <c r="Q1" s="93">
        <v>14</v>
      </c>
      <c r="R1" s="93">
        <v>15</v>
      </c>
      <c r="S1" s="145" t="s">
        <v>36</v>
      </c>
    </row>
    <row r="2" spans="1:19" x14ac:dyDescent="0.2">
      <c r="A2" s="145"/>
      <c r="B2" s="146"/>
      <c r="C2" s="145"/>
      <c r="D2" s="77">
        <v>41749</v>
      </c>
      <c r="E2" s="77">
        <v>41770</v>
      </c>
      <c r="F2" s="77">
        <v>41777</v>
      </c>
      <c r="G2" s="77">
        <v>41784</v>
      </c>
      <c r="H2" s="77">
        <v>41826</v>
      </c>
      <c r="I2" s="77">
        <v>41875</v>
      </c>
      <c r="J2" s="77"/>
      <c r="K2" s="77"/>
      <c r="L2" s="77"/>
      <c r="M2" s="77"/>
      <c r="N2" s="78"/>
      <c r="O2" s="78"/>
      <c r="P2" s="78"/>
      <c r="Q2" s="78"/>
      <c r="R2" s="78"/>
      <c r="S2" s="145"/>
    </row>
    <row r="3" spans="1:19" x14ac:dyDescent="0.2">
      <c r="A3" s="79">
        <v>1</v>
      </c>
      <c r="B3" s="79" t="s">
        <v>63</v>
      </c>
      <c r="C3" s="79" t="s">
        <v>56</v>
      </c>
      <c r="D3" s="80">
        <v>1</v>
      </c>
      <c r="E3" s="80"/>
      <c r="F3" s="80"/>
      <c r="G3" s="80"/>
      <c r="H3" s="80"/>
      <c r="I3" s="80"/>
      <c r="J3" s="80"/>
      <c r="K3" s="80"/>
      <c r="L3" s="80"/>
      <c r="M3" s="80"/>
      <c r="N3" s="79"/>
      <c r="O3" s="79"/>
      <c r="P3" s="79"/>
      <c r="Q3" s="79"/>
      <c r="R3" s="79"/>
      <c r="S3" s="79">
        <f>SUM(D3:R3)</f>
        <v>1</v>
      </c>
    </row>
    <row r="4" spans="1:19" x14ac:dyDescent="0.2">
      <c r="A4" s="79">
        <f>A3+1</f>
        <v>2</v>
      </c>
      <c r="B4" s="79" t="s">
        <v>64</v>
      </c>
      <c r="C4" s="79" t="s">
        <v>57</v>
      </c>
      <c r="D4" s="80">
        <v>1</v>
      </c>
      <c r="E4" s="80">
        <v>1</v>
      </c>
      <c r="F4" s="80"/>
      <c r="G4" s="80"/>
      <c r="H4" s="80"/>
      <c r="I4" s="80"/>
      <c r="J4" s="80"/>
      <c r="K4" s="80"/>
      <c r="L4" s="80"/>
      <c r="M4" s="80"/>
      <c r="N4" s="79"/>
      <c r="O4" s="79"/>
      <c r="P4" s="79"/>
      <c r="Q4" s="79"/>
      <c r="R4" s="79"/>
      <c r="S4" s="79">
        <f t="shared" ref="S4:S34" si="0">SUM(D4:R4)</f>
        <v>2</v>
      </c>
    </row>
    <row r="5" spans="1:19" x14ac:dyDescent="0.2">
      <c r="A5" s="79">
        <f t="shared" ref="A5:A55" si="1">A4+1</f>
        <v>3</v>
      </c>
      <c r="B5" s="79" t="s">
        <v>63</v>
      </c>
      <c r="C5" s="79" t="s">
        <v>91</v>
      </c>
      <c r="D5" s="80"/>
      <c r="E5" s="80"/>
      <c r="F5" s="80"/>
      <c r="G5" s="80"/>
      <c r="H5" s="80">
        <v>1</v>
      </c>
      <c r="I5" s="80"/>
      <c r="J5" s="80"/>
      <c r="K5" s="80"/>
      <c r="L5" s="80"/>
      <c r="M5" s="80"/>
      <c r="N5" s="79"/>
      <c r="O5" s="79"/>
      <c r="P5" s="79"/>
      <c r="Q5" s="79"/>
      <c r="R5" s="79"/>
      <c r="S5" s="79">
        <f t="shared" si="0"/>
        <v>1</v>
      </c>
    </row>
    <row r="6" spans="1:19" x14ac:dyDescent="0.2">
      <c r="A6" s="147">
        <f t="shared" si="1"/>
        <v>4</v>
      </c>
      <c r="B6" s="147" t="s">
        <v>66</v>
      </c>
      <c r="C6" s="147" t="s">
        <v>67</v>
      </c>
      <c r="D6" s="148"/>
      <c r="E6" s="148">
        <v>4</v>
      </c>
      <c r="F6" s="148"/>
      <c r="G6" s="148">
        <v>1</v>
      </c>
      <c r="H6" s="148"/>
      <c r="I6" s="148"/>
      <c r="J6" s="148"/>
      <c r="K6" s="148"/>
      <c r="L6" s="148"/>
      <c r="M6" s="148"/>
      <c r="N6" s="147"/>
      <c r="O6" s="147"/>
      <c r="P6" s="147"/>
      <c r="Q6" s="147"/>
      <c r="R6" s="147"/>
      <c r="S6" s="147">
        <f t="shared" si="0"/>
        <v>5</v>
      </c>
    </row>
    <row r="7" spans="1:19" x14ac:dyDescent="0.2">
      <c r="A7" s="79">
        <f t="shared" si="1"/>
        <v>5</v>
      </c>
      <c r="B7" s="79" t="s">
        <v>66</v>
      </c>
      <c r="C7" s="79" t="s">
        <v>68</v>
      </c>
      <c r="D7" s="80"/>
      <c r="E7" s="80">
        <v>2</v>
      </c>
      <c r="F7" s="80"/>
      <c r="G7" s="80"/>
      <c r="H7" s="80"/>
      <c r="I7" s="80"/>
      <c r="J7" s="80"/>
      <c r="K7" s="80"/>
      <c r="L7" s="80"/>
      <c r="M7" s="80"/>
      <c r="N7" s="79"/>
      <c r="O7" s="79"/>
      <c r="P7" s="79"/>
      <c r="Q7" s="79"/>
      <c r="R7" s="79"/>
      <c r="S7" s="79">
        <f t="shared" si="0"/>
        <v>2</v>
      </c>
    </row>
    <row r="8" spans="1:19" x14ac:dyDescent="0.2">
      <c r="A8" s="79">
        <f t="shared" si="1"/>
        <v>6</v>
      </c>
      <c r="B8" s="79" t="s">
        <v>66</v>
      </c>
      <c r="C8" s="79" t="s">
        <v>69</v>
      </c>
      <c r="D8" s="80"/>
      <c r="E8" s="80">
        <v>1</v>
      </c>
      <c r="F8" s="80"/>
      <c r="G8" s="80"/>
      <c r="H8" s="80"/>
      <c r="I8" s="80"/>
      <c r="J8" s="80"/>
      <c r="K8" s="80"/>
      <c r="L8" s="80"/>
      <c r="M8" s="80"/>
      <c r="N8" s="79"/>
      <c r="O8" s="79"/>
      <c r="P8" s="79"/>
      <c r="Q8" s="79"/>
      <c r="R8" s="79"/>
      <c r="S8" s="79">
        <f t="shared" si="0"/>
        <v>1</v>
      </c>
    </row>
    <row r="9" spans="1:19" x14ac:dyDescent="0.2">
      <c r="A9" s="79">
        <f t="shared" si="1"/>
        <v>7</v>
      </c>
      <c r="B9" s="79" t="s">
        <v>66</v>
      </c>
      <c r="C9" s="79" t="s">
        <v>70</v>
      </c>
      <c r="D9" s="80"/>
      <c r="E9" s="80">
        <v>1</v>
      </c>
      <c r="F9" s="80"/>
      <c r="G9" s="80"/>
      <c r="H9" s="80"/>
      <c r="I9" s="80"/>
      <c r="J9" s="80"/>
      <c r="K9" s="80"/>
      <c r="L9" s="80"/>
      <c r="M9" s="80"/>
      <c r="N9" s="79"/>
      <c r="O9" s="79"/>
      <c r="P9" s="79"/>
      <c r="Q9" s="79"/>
      <c r="R9" s="79"/>
      <c r="S9" s="79">
        <f t="shared" si="0"/>
        <v>1</v>
      </c>
    </row>
    <row r="10" spans="1:19" x14ac:dyDescent="0.2">
      <c r="A10" s="79">
        <f t="shared" si="1"/>
        <v>8</v>
      </c>
      <c r="B10" s="79" t="s">
        <v>66</v>
      </c>
      <c r="C10" s="79" t="s">
        <v>71</v>
      </c>
      <c r="D10" s="80"/>
      <c r="E10" s="80">
        <v>1</v>
      </c>
      <c r="F10" s="80"/>
      <c r="G10" s="80"/>
      <c r="H10" s="80"/>
      <c r="I10" s="80"/>
      <c r="J10" s="80"/>
      <c r="K10" s="80"/>
      <c r="L10" s="80"/>
      <c r="M10" s="80"/>
      <c r="N10" s="79"/>
      <c r="O10" s="79"/>
      <c r="P10" s="79"/>
      <c r="Q10" s="79"/>
      <c r="R10" s="79"/>
      <c r="S10" s="79">
        <f t="shared" si="0"/>
        <v>1</v>
      </c>
    </row>
    <row r="11" spans="1:19" x14ac:dyDescent="0.2">
      <c r="A11" s="79">
        <f t="shared" si="1"/>
        <v>9</v>
      </c>
      <c r="B11" s="79" t="s">
        <v>66</v>
      </c>
      <c r="C11" s="79" t="s">
        <v>85</v>
      </c>
      <c r="D11" s="80"/>
      <c r="E11" s="80"/>
      <c r="F11" s="80"/>
      <c r="G11" s="80">
        <v>1</v>
      </c>
      <c r="H11" s="80"/>
      <c r="I11" s="80"/>
      <c r="J11" s="80"/>
      <c r="K11" s="80"/>
      <c r="L11" s="80"/>
      <c r="M11" s="80"/>
      <c r="N11" s="79"/>
      <c r="O11" s="79"/>
      <c r="P11" s="79"/>
      <c r="Q11" s="79"/>
      <c r="R11" s="79"/>
      <c r="S11" s="79">
        <f>SUM(D11:R11)</f>
        <v>1</v>
      </c>
    </row>
    <row r="12" spans="1:19" x14ac:dyDescent="0.2">
      <c r="A12" s="79">
        <f t="shared" si="1"/>
        <v>10</v>
      </c>
      <c r="B12" s="79" t="s">
        <v>66</v>
      </c>
      <c r="C12" s="79" t="s">
        <v>86</v>
      </c>
      <c r="D12" s="80"/>
      <c r="E12" s="80"/>
      <c r="F12" s="80"/>
      <c r="G12" s="80">
        <v>1</v>
      </c>
      <c r="H12" s="80"/>
      <c r="I12" s="80"/>
      <c r="J12" s="80"/>
      <c r="K12" s="80"/>
      <c r="L12" s="80"/>
      <c r="M12" s="80"/>
      <c r="N12" s="79"/>
      <c r="O12" s="79"/>
      <c r="P12" s="79"/>
      <c r="Q12" s="79"/>
      <c r="R12" s="79"/>
      <c r="S12" s="79">
        <f>SUM(D12:R12)</f>
        <v>1</v>
      </c>
    </row>
    <row r="13" spans="1:19" x14ac:dyDescent="0.2">
      <c r="A13" s="79">
        <f t="shared" si="1"/>
        <v>11</v>
      </c>
      <c r="B13" s="79" t="s">
        <v>75</v>
      </c>
      <c r="C13" s="81" t="s">
        <v>76</v>
      </c>
      <c r="D13" s="80"/>
      <c r="E13" s="80">
        <v>3</v>
      </c>
      <c r="F13" s="80"/>
      <c r="G13" s="80"/>
      <c r="H13" s="80"/>
      <c r="I13" s="80"/>
      <c r="J13" s="80"/>
      <c r="K13" s="80"/>
      <c r="L13" s="80"/>
      <c r="M13" s="80"/>
      <c r="N13" s="79"/>
      <c r="O13" s="79"/>
      <c r="P13" s="79"/>
      <c r="Q13" s="79"/>
      <c r="R13" s="79"/>
      <c r="S13" s="79">
        <f t="shared" si="0"/>
        <v>3</v>
      </c>
    </row>
    <row r="14" spans="1:19" x14ac:dyDescent="0.2">
      <c r="A14" s="79">
        <f t="shared" si="1"/>
        <v>12</v>
      </c>
      <c r="B14" s="79" t="s">
        <v>75</v>
      </c>
      <c r="C14" s="79" t="s">
        <v>77</v>
      </c>
      <c r="D14" s="80"/>
      <c r="E14" s="80">
        <v>1</v>
      </c>
      <c r="F14" s="80"/>
      <c r="G14" s="80"/>
      <c r="H14" s="80"/>
      <c r="I14" s="80"/>
      <c r="J14" s="80"/>
      <c r="K14" s="80"/>
      <c r="L14" s="80"/>
      <c r="M14" s="80"/>
      <c r="N14" s="79"/>
      <c r="O14" s="79"/>
      <c r="P14" s="79"/>
      <c r="Q14" s="79"/>
      <c r="R14" s="79"/>
      <c r="S14" s="79">
        <f t="shared" si="0"/>
        <v>1</v>
      </c>
    </row>
    <row r="15" spans="1:19" x14ac:dyDescent="0.2">
      <c r="A15" s="79">
        <f t="shared" si="1"/>
        <v>13</v>
      </c>
      <c r="B15" s="79" t="s">
        <v>75</v>
      </c>
      <c r="C15" s="79" t="s">
        <v>78</v>
      </c>
      <c r="D15" s="80"/>
      <c r="E15" s="80">
        <v>1</v>
      </c>
      <c r="F15" s="80"/>
      <c r="G15" s="80"/>
      <c r="H15" s="80"/>
      <c r="I15" s="80"/>
      <c r="J15" s="80"/>
      <c r="K15" s="80"/>
      <c r="L15" s="80"/>
      <c r="M15" s="80"/>
      <c r="N15" s="79"/>
      <c r="O15" s="79"/>
      <c r="P15" s="79"/>
      <c r="Q15" s="79"/>
      <c r="R15" s="79"/>
      <c r="S15" s="79">
        <f t="shared" si="0"/>
        <v>1</v>
      </c>
    </row>
    <row r="16" spans="1:19" x14ac:dyDescent="0.2">
      <c r="A16" s="79">
        <f t="shared" si="1"/>
        <v>14</v>
      </c>
      <c r="B16" s="79" t="s">
        <v>75</v>
      </c>
      <c r="C16" s="79" t="s">
        <v>79</v>
      </c>
      <c r="D16" s="80"/>
      <c r="E16" s="80">
        <v>2</v>
      </c>
      <c r="F16" s="80"/>
      <c r="G16" s="80"/>
      <c r="H16" s="80"/>
      <c r="I16" s="80"/>
      <c r="J16" s="80"/>
      <c r="K16" s="80"/>
      <c r="L16" s="80"/>
      <c r="M16" s="80"/>
      <c r="N16" s="79"/>
      <c r="O16" s="79"/>
      <c r="P16" s="79"/>
      <c r="Q16" s="79"/>
      <c r="R16" s="79"/>
      <c r="S16" s="79">
        <f t="shared" si="0"/>
        <v>2</v>
      </c>
    </row>
    <row r="17" spans="1:19" x14ac:dyDescent="0.2">
      <c r="A17" s="79">
        <f t="shared" si="1"/>
        <v>15</v>
      </c>
      <c r="B17" s="79" t="s">
        <v>75</v>
      </c>
      <c r="C17" s="79" t="s">
        <v>126</v>
      </c>
      <c r="D17" s="80"/>
      <c r="E17" s="80"/>
      <c r="F17" s="80"/>
      <c r="G17" s="80"/>
      <c r="H17" s="80">
        <v>1</v>
      </c>
      <c r="I17" s="80"/>
      <c r="J17" s="80"/>
      <c r="K17" s="80"/>
      <c r="L17" s="80"/>
      <c r="M17" s="80"/>
      <c r="N17" s="79"/>
      <c r="O17" s="79"/>
      <c r="P17" s="79"/>
      <c r="Q17" s="79"/>
      <c r="R17" s="79"/>
      <c r="S17" s="79">
        <f t="shared" si="0"/>
        <v>1</v>
      </c>
    </row>
    <row r="18" spans="1:19" x14ac:dyDescent="0.2">
      <c r="A18" s="79">
        <f t="shared" si="1"/>
        <v>16</v>
      </c>
      <c r="B18" s="79" t="s">
        <v>75</v>
      </c>
      <c r="C18" s="79" t="s">
        <v>95</v>
      </c>
      <c r="D18" s="80"/>
      <c r="E18" s="80"/>
      <c r="F18" s="80"/>
      <c r="G18" s="80"/>
      <c r="H18" s="80"/>
      <c r="I18" s="80">
        <v>1</v>
      </c>
      <c r="J18" s="80"/>
      <c r="K18" s="80"/>
      <c r="L18" s="80"/>
      <c r="M18" s="80"/>
      <c r="N18" s="79"/>
      <c r="O18" s="79"/>
      <c r="P18" s="79"/>
      <c r="Q18" s="79"/>
      <c r="R18" s="79"/>
      <c r="S18" s="79">
        <f t="shared" ref="S18" si="2">SUM(D18:R18)</f>
        <v>1</v>
      </c>
    </row>
    <row r="19" spans="1:19" x14ac:dyDescent="0.2">
      <c r="A19" s="79">
        <f t="shared" si="1"/>
        <v>17</v>
      </c>
      <c r="B19" s="79" t="s">
        <v>59</v>
      </c>
      <c r="C19" s="79" t="s">
        <v>60</v>
      </c>
      <c r="D19" s="80">
        <v>2</v>
      </c>
      <c r="E19" s="80"/>
      <c r="F19" s="80"/>
      <c r="G19" s="80"/>
      <c r="H19" s="80"/>
      <c r="I19" s="80">
        <v>1</v>
      </c>
      <c r="J19" s="80"/>
      <c r="K19" s="80"/>
      <c r="L19" s="80"/>
      <c r="M19" s="80"/>
      <c r="N19" s="79"/>
      <c r="O19" s="79"/>
      <c r="P19" s="79"/>
      <c r="Q19" s="79"/>
      <c r="R19" s="79"/>
      <c r="S19" s="79">
        <f t="shared" ref="S19:S26" si="3">SUM(D19:R19)</f>
        <v>3</v>
      </c>
    </row>
    <row r="20" spans="1:19" x14ac:dyDescent="0.2">
      <c r="A20" s="79">
        <f t="shared" si="1"/>
        <v>18</v>
      </c>
      <c r="B20" s="79" t="s">
        <v>72</v>
      </c>
      <c r="C20" s="79" t="s">
        <v>73</v>
      </c>
      <c r="D20" s="80"/>
      <c r="E20" s="80">
        <v>1</v>
      </c>
      <c r="F20" s="80">
        <v>1</v>
      </c>
      <c r="G20" s="80"/>
      <c r="H20" s="80"/>
      <c r="I20" s="80"/>
      <c r="J20" s="80"/>
      <c r="K20" s="80"/>
      <c r="L20" s="80"/>
      <c r="M20" s="80"/>
      <c r="N20" s="79"/>
      <c r="O20" s="79"/>
      <c r="P20" s="79"/>
      <c r="Q20" s="79"/>
      <c r="R20" s="79"/>
      <c r="S20" s="79">
        <f t="shared" si="3"/>
        <v>2</v>
      </c>
    </row>
    <row r="21" spans="1:19" x14ac:dyDescent="0.2">
      <c r="A21" s="79">
        <f t="shared" si="1"/>
        <v>19</v>
      </c>
      <c r="B21" s="79" t="s">
        <v>58</v>
      </c>
      <c r="C21" s="79" t="s">
        <v>83</v>
      </c>
      <c r="D21" s="80"/>
      <c r="E21" s="80"/>
      <c r="F21" s="80">
        <v>1</v>
      </c>
      <c r="G21" s="80"/>
      <c r="H21" s="80"/>
      <c r="I21" s="80">
        <v>1</v>
      </c>
      <c r="J21" s="80"/>
      <c r="K21" s="80"/>
      <c r="L21" s="80"/>
      <c r="M21" s="80"/>
      <c r="N21" s="79"/>
      <c r="O21" s="79"/>
      <c r="P21" s="79"/>
      <c r="Q21" s="79"/>
      <c r="R21" s="79"/>
      <c r="S21" s="79">
        <f t="shared" si="3"/>
        <v>2</v>
      </c>
    </row>
    <row r="22" spans="1:19" x14ac:dyDescent="0.2">
      <c r="A22" s="79">
        <f t="shared" si="1"/>
        <v>20</v>
      </c>
      <c r="B22" s="79" t="s">
        <v>58</v>
      </c>
      <c r="C22" s="79" t="s">
        <v>84</v>
      </c>
      <c r="D22" s="80"/>
      <c r="E22" s="80"/>
      <c r="F22" s="80">
        <v>1</v>
      </c>
      <c r="G22" s="80"/>
      <c r="H22" s="80"/>
      <c r="I22" s="80">
        <v>1</v>
      </c>
      <c r="J22" s="80"/>
      <c r="K22" s="80"/>
      <c r="L22" s="80"/>
      <c r="M22" s="80"/>
      <c r="N22" s="79"/>
      <c r="O22" s="79"/>
      <c r="P22" s="79"/>
      <c r="Q22" s="79"/>
      <c r="R22" s="79"/>
      <c r="S22" s="79">
        <f t="shared" si="3"/>
        <v>2</v>
      </c>
    </row>
    <row r="23" spans="1:19" x14ac:dyDescent="0.2">
      <c r="A23" s="79">
        <f t="shared" si="1"/>
        <v>21</v>
      </c>
      <c r="B23" s="79" t="s">
        <v>58</v>
      </c>
      <c r="C23" s="79" t="s">
        <v>103</v>
      </c>
      <c r="D23" s="80"/>
      <c r="E23" s="80"/>
      <c r="F23" s="80"/>
      <c r="G23" s="80">
        <v>1</v>
      </c>
      <c r="H23" s="80"/>
      <c r="I23" s="80"/>
      <c r="J23" s="80"/>
      <c r="K23" s="80"/>
      <c r="L23" s="80"/>
      <c r="M23" s="80"/>
      <c r="N23" s="79"/>
      <c r="O23" s="79"/>
      <c r="P23" s="79"/>
      <c r="Q23" s="79"/>
      <c r="R23" s="79"/>
      <c r="S23" s="79">
        <f t="shared" si="3"/>
        <v>1</v>
      </c>
    </row>
    <row r="24" spans="1:19" x14ac:dyDescent="0.2">
      <c r="A24" s="79">
        <f t="shared" si="1"/>
        <v>22</v>
      </c>
      <c r="B24" s="79" t="s">
        <v>62</v>
      </c>
      <c r="C24" s="79" t="s">
        <v>61</v>
      </c>
      <c r="D24" s="80">
        <v>1</v>
      </c>
      <c r="E24" s="80"/>
      <c r="F24" s="80"/>
      <c r="G24" s="80"/>
      <c r="H24" s="80"/>
      <c r="I24" s="80"/>
      <c r="J24" s="80"/>
      <c r="K24" s="80"/>
      <c r="L24" s="80"/>
      <c r="M24" s="80"/>
      <c r="N24" s="79"/>
      <c r="O24" s="79"/>
      <c r="P24" s="79"/>
      <c r="Q24" s="79"/>
      <c r="R24" s="79"/>
      <c r="S24" s="79">
        <f t="shared" si="3"/>
        <v>1</v>
      </c>
    </row>
    <row r="25" spans="1:19" x14ac:dyDescent="0.2">
      <c r="A25" s="79">
        <f t="shared" si="1"/>
        <v>23</v>
      </c>
      <c r="B25" s="79" t="s">
        <v>62</v>
      </c>
      <c r="C25" s="79" t="s">
        <v>80</v>
      </c>
      <c r="D25" s="80"/>
      <c r="E25" s="80">
        <v>1</v>
      </c>
      <c r="F25" s="80"/>
      <c r="G25" s="80"/>
      <c r="H25" s="80"/>
      <c r="I25" s="80"/>
      <c r="J25" s="80"/>
      <c r="K25" s="80"/>
      <c r="L25" s="80"/>
      <c r="M25" s="80"/>
      <c r="N25" s="79"/>
      <c r="O25" s="79"/>
      <c r="P25" s="79"/>
      <c r="Q25" s="79"/>
      <c r="R25" s="79"/>
      <c r="S25" s="79">
        <f t="shared" si="3"/>
        <v>1</v>
      </c>
    </row>
    <row r="26" spans="1:19" x14ac:dyDescent="0.2">
      <c r="A26" s="79">
        <f t="shared" si="1"/>
        <v>24</v>
      </c>
      <c r="B26" s="79" t="s">
        <v>81</v>
      </c>
      <c r="C26" s="79" t="s">
        <v>82</v>
      </c>
      <c r="D26" s="80"/>
      <c r="E26" s="80"/>
      <c r="F26" s="80">
        <v>1</v>
      </c>
      <c r="G26" s="80"/>
      <c r="H26" s="80">
        <v>1</v>
      </c>
      <c r="I26" s="80"/>
      <c r="J26" s="80"/>
      <c r="K26" s="80"/>
      <c r="L26" s="80"/>
      <c r="M26" s="80"/>
      <c r="N26" s="79"/>
      <c r="O26" s="79"/>
      <c r="P26" s="79"/>
      <c r="Q26" s="79"/>
      <c r="R26" s="79"/>
      <c r="S26" s="79">
        <f t="shared" si="3"/>
        <v>2</v>
      </c>
    </row>
    <row r="27" spans="1:19" x14ac:dyDescent="0.2">
      <c r="A27" s="79">
        <f t="shared" si="1"/>
        <v>25</v>
      </c>
      <c r="B27" s="79" t="s">
        <v>81</v>
      </c>
      <c r="C27" s="79" t="s">
        <v>125</v>
      </c>
      <c r="D27" s="80"/>
      <c r="E27" s="80"/>
      <c r="F27" s="80"/>
      <c r="G27" s="80"/>
      <c r="H27" s="80">
        <v>1</v>
      </c>
      <c r="I27" s="80"/>
      <c r="J27" s="80"/>
      <c r="K27" s="80"/>
      <c r="L27" s="80"/>
      <c r="M27" s="80"/>
      <c r="N27" s="79"/>
      <c r="O27" s="79"/>
      <c r="P27" s="79"/>
      <c r="Q27" s="79"/>
      <c r="R27" s="79"/>
      <c r="S27" s="79">
        <f t="shared" si="0"/>
        <v>1</v>
      </c>
    </row>
    <row r="28" spans="1:19" x14ac:dyDescent="0.2">
      <c r="A28" s="79">
        <f t="shared" si="1"/>
        <v>26</v>
      </c>
      <c r="B28" s="79" t="s">
        <v>81</v>
      </c>
      <c r="C28" s="79" t="s">
        <v>98</v>
      </c>
      <c r="D28" s="80"/>
      <c r="E28" s="80"/>
      <c r="F28" s="80"/>
      <c r="G28" s="80"/>
      <c r="H28" s="80">
        <v>1</v>
      </c>
      <c r="I28" s="80"/>
      <c r="J28" s="80"/>
      <c r="K28" s="80"/>
      <c r="L28" s="80"/>
      <c r="M28" s="80"/>
      <c r="N28" s="79"/>
      <c r="O28" s="79"/>
      <c r="P28" s="79"/>
      <c r="Q28" s="79"/>
      <c r="R28" s="79"/>
      <c r="S28" s="79">
        <f t="shared" si="0"/>
        <v>1</v>
      </c>
    </row>
    <row r="29" spans="1:19" x14ac:dyDescent="0.2">
      <c r="A29" s="79">
        <f t="shared" si="1"/>
        <v>27</v>
      </c>
      <c r="B29" s="79" t="s">
        <v>136</v>
      </c>
      <c r="C29" s="79" t="s">
        <v>137</v>
      </c>
      <c r="D29" s="80"/>
      <c r="E29" s="80"/>
      <c r="F29" s="80"/>
      <c r="G29" s="80"/>
      <c r="H29" s="80"/>
      <c r="I29" s="80">
        <v>1</v>
      </c>
      <c r="J29" s="80"/>
      <c r="K29" s="80"/>
      <c r="L29" s="80"/>
      <c r="M29" s="80"/>
      <c r="N29" s="79"/>
      <c r="O29" s="79"/>
      <c r="P29" s="79"/>
      <c r="Q29" s="79"/>
      <c r="R29" s="79"/>
      <c r="S29" s="79">
        <f t="shared" si="0"/>
        <v>1</v>
      </c>
    </row>
    <row r="30" spans="1:19" x14ac:dyDescent="0.2">
      <c r="A30" s="79">
        <f t="shared" si="1"/>
        <v>28</v>
      </c>
      <c r="B30" s="79" t="s">
        <v>136</v>
      </c>
      <c r="C30" s="79" t="s">
        <v>138</v>
      </c>
      <c r="D30" s="80"/>
      <c r="E30" s="80"/>
      <c r="F30" s="80"/>
      <c r="G30" s="80"/>
      <c r="H30" s="80"/>
      <c r="I30" s="80">
        <v>1</v>
      </c>
      <c r="J30" s="80"/>
      <c r="K30" s="80"/>
      <c r="L30" s="80"/>
      <c r="M30" s="80"/>
      <c r="N30" s="79"/>
      <c r="O30" s="79"/>
      <c r="P30" s="79"/>
      <c r="Q30" s="79"/>
      <c r="R30" s="79"/>
      <c r="S30" s="79">
        <f t="shared" si="0"/>
        <v>1</v>
      </c>
    </row>
    <row r="31" spans="1:19" x14ac:dyDescent="0.2">
      <c r="A31" s="79">
        <f t="shared" si="1"/>
        <v>29</v>
      </c>
      <c r="B31" s="79"/>
      <c r="C31" s="79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79"/>
      <c r="O31" s="79"/>
      <c r="P31" s="79"/>
      <c r="Q31" s="79"/>
      <c r="R31" s="79"/>
      <c r="S31" s="79">
        <f t="shared" si="0"/>
        <v>0</v>
      </c>
    </row>
    <row r="32" spans="1:19" x14ac:dyDescent="0.2">
      <c r="A32" s="79">
        <f t="shared" si="1"/>
        <v>30</v>
      </c>
      <c r="B32" s="79"/>
      <c r="C32" s="79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79"/>
      <c r="O32" s="79"/>
      <c r="P32" s="79"/>
      <c r="Q32" s="79"/>
      <c r="R32" s="79"/>
      <c r="S32" s="79">
        <f t="shared" si="0"/>
        <v>0</v>
      </c>
    </row>
    <row r="33" spans="1:19" x14ac:dyDescent="0.2">
      <c r="A33" s="79">
        <f t="shared" si="1"/>
        <v>31</v>
      </c>
      <c r="B33" s="79"/>
      <c r="C33" s="79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79"/>
      <c r="O33" s="79"/>
      <c r="P33" s="79"/>
      <c r="Q33" s="79"/>
      <c r="R33" s="79"/>
      <c r="S33" s="79">
        <f t="shared" si="0"/>
        <v>0</v>
      </c>
    </row>
    <row r="34" spans="1:19" x14ac:dyDescent="0.2">
      <c r="A34" s="79">
        <f t="shared" si="1"/>
        <v>32</v>
      </c>
      <c r="B34" s="79"/>
      <c r="C34" s="79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79"/>
      <c r="O34" s="79"/>
      <c r="P34" s="79"/>
      <c r="Q34" s="79"/>
      <c r="R34" s="79"/>
      <c r="S34" s="79">
        <f t="shared" si="0"/>
        <v>0</v>
      </c>
    </row>
    <row r="35" spans="1:19" x14ac:dyDescent="0.2">
      <c r="A35" s="79">
        <f t="shared" si="1"/>
        <v>33</v>
      </c>
      <c r="B35" s="79"/>
      <c r="C35" s="79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79"/>
      <c r="O35" s="79"/>
      <c r="P35" s="79"/>
      <c r="Q35" s="79"/>
      <c r="R35" s="79"/>
      <c r="S35" s="79"/>
    </row>
    <row r="36" spans="1:19" x14ac:dyDescent="0.2">
      <c r="A36" s="79">
        <f t="shared" si="1"/>
        <v>34</v>
      </c>
      <c r="B36" s="79"/>
      <c r="C36" s="79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79"/>
      <c r="O36" s="79"/>
      <c r="P36" s="79"/>
      <c r="Q36" s="79"/>
      <c r="R36" s="79"/>
      <c r="S36" s="79"/>
    </row>
    <row r="37" spans="1:19" x14ac:dyDescent="0.2">
      <c r="A37" s="79">
        <f t="shared" si="1"/>
        <v>35</v>
      </c>
      <c r="B37" s="79"/>
      <c r="C37" s="79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79"/>
      <c r="O37" s="79"/>
      <c r="P37" s="79"/>
      <c r="Q37" s="79"/>
      <c r="R37" s="79"/>
      <c r="S37" s="79"/>
    </row>
    <row r="38" spans="1:19" x14ac:dyDescent="0.2">
      <c r="A38" s="79">
        <f t="shared" si="1"/>
        <v>36</v>
      </c>
      <c r="B38" s="79"/>
      <c r="C38" s="79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79"/>
      <c r="O38" s="79"/>
      <c r="P38" s="79"/>
      <c r="Q38" s="79"/>
      <c r="R38" s="79"/>
      <c r="S38" s="79"/>
    </row>
    <row r="39" spans="1:19" x14ac:dyDescent="0.2">
      <c r="A39" s="79">
        <f t="shared" si="1"/>
        <v>37</v>
      </c>
      <c r="B39" s="79"/>
      <c r="C39" s="79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79"/>
      <c r="O39" s="79"/>
      <c r="P39" s="79"/>
      <c r="Q39" s="79"/>
      <c r="R39" s="79"/>
      <c r="S39" s="79"/>
    </row>
    <row r="40" spans="1:19" x14ac:dyDescent="0.2">
      <c r="A40" s="79">
        <f t="shared" si="1"/>
        <v>38</v>
      </c>
      <c r="B40" s="79"/>
      <c r="C40" s="79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79"/>
      <c r="O40" s="79"/>
      <c r="P40" s="79"/>
      <c r="Q40" s="79"/>
      <c r="R40" s="79"/>
      <c r="S40" s="79"/>
    </row>
    <row r="41" spans="1:19" x14ac:dyDescent="0.2">
      <c r="A41" s="79">
        <f t="shared" si="1"/>
        <v>39</v>
      </c>
      <c r="B41" s="79"/>
      <c r="C41" s="79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79"/>
      <c r="O41" s="79"/>
      <c r="P41" s="79"/>
      <c r="Q41" s="79"/>
      <c r="R41" s="79"/>
      <c r="S41" s="79"/>
    </row>
    <row r="42" spans="1:19" x14ac:dyDescent="0.2">
      <c r="A42" s="79">
        <f t="shared" si="1"/>
        <v>40</v>
      </c>
      <c r="B42" s="79"/>
      <c r="C42" s="79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79"/>
      <c r="O42" s="79"/>
      <c r="P42" s="79"/>
      <c r="Q42" s="79"/>
      <c r="R42" s="79"/>
      <c r="S42" s="79"/>
    </row>
    <row r="43" spans="1:19" x14ac:dyDescent="0.2">
      <c r="A43" s="79">
        <f t="shared" si="1"/>
        <v>41</v>
      </c>
      <c r="B43" s="79"/>
      <c r="C43" s="79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79"/>
      <c r="O43" s="79"/>
      <c r="P43" s="79"/>
      <c r="Q43" s="79"/>
      <c r="R43" s="79"/>
      <c r="S43" s="79"/>
    </row>
    <row r="44" spans="1:19" x14ac:dyDescent="0.2">
      <c r="A44" s="79">
        <f t="shared" si="1"/>
        <v>42</v>
      </c>
      <c r="B44" s="79"/>
      <c r="C44" s="79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79"/>
      <c r="O44" s="79"/>
      <c r="P44" s="79"/>
      <c r="Q44" s="79"/>
      <c r="R44" s="79"/>
      <c r="S44" s="79"/>
    </row>
    <row r="45" spans="1:19" x14ac:dyDescent="0.2">
      <c r="A45" s="79">
        <f t="shared" si="1"/>
        <v>43</v>
      </c>
      <c r="B45" s="79"/>
      <c r="C45" s="79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79"/>
      <c r="O45" s="79"/>
      <c r="P45" s="79"/>
      <c r="Q45" s="79"/>
      <c r="R45" s="79"/>
      <c r="S45" s="79"/>
    </row>
    <row r="46" spans="1:19" x14ac:dyDescent="0.2">
      <c r="A46" s="79">
        <f t="shared" si="1"/>
        <v>44</v>
      </c>
      <c r="B46" s="79"/>
      <c r="C46" s="79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79"/>
      <c r="O46" s="79"/>
      <c r="P46" s="79"/>
      <c r="Q46" s="79"/>
      <c r="R46" s="79"/>
      <c r="S46" s="79"/>
    </row>
    <row r="47" spans="1:19" x14ac:dyDescent="0.2">
      <c r="A47" s="79">
        <f t="shared" si="1"/>
        <v>45</v>
      </c>
      <c r="B47" s="79"/>
      <c r="C47" s="79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79"/>
      <c r="O47" s="79"/>
      <c r="P47" s="79"/>
      <c r="Q47" s="79"/>
      <c r="R47" s="79"/>
      <c r="S47" s="79"/>
    </row>
    <row r="48" spans="1:19" x14ac:dyDescent="0.2">
      <c r="A48" s="79">
        <f t="shared" si="1"/>
        <v>46</v>
      </c>
      <c r="B48" s="79"/>
      <c r="C48" s="79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79"/>
      <c r="O48" s="79"/>
      <c r="P48" s="79"/>
      <c r="Q48" s="79"/>
      <c r="R48" s="79"/>
      <c r="S48" s="79"/>
    </row>
    <row r="49" spans="1:19" x14ac:dyDescent="0.2">
      <c r="A49" s="79">
        <f t="shared" si="1"/>
        <v>47</v>
      </c>
      <c r="B49" s="79"/>
      <c r="C49" s="79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79"/>
      <c r="O49" s="79"/>
      <c r="P49" s="79"/>
      <c r="Q49" s="79"/>
      <c r="R49" s="79"/>
      <c r="S49" s="79"/>
    </row>
    <row r="50" spans="1:19" x14ac:dyDescent="0.2">
      <c r="A50" s="79">
        <f t="shared" si="1"/>
        <v>48</v>
      </c>
      <c r="B50" s="79"/>
      <c r="C50" s="79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79"/>
      <c r="O50" s="79"/>
      <c r="P50" s="79"/>
      <c r="Q50" s="79"/>
      <c r="R50" s="79"/>
      <c r="S50" s="79"/>
    </row>
    <row r="51" spans="1:19" x14ac:dyDescent="0.2">
      <c r="A51" s="79">
        <f t="shared" si="1"/>
        <v>49</v>
      </c>
      <c r="B51" s="79"/>
      <c r="C51" s="79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79"/>
      <c r="O51" s="79"/>
      <c r="P51" s="79"/>
      <c r="Q51" s="79"/>
      <c r="R51" s="79"/>
      <c r="S51" s="79"/>
    </row>
    <row r="52" spans="1:19" x14ac:dyDescent="0.2">
      <c r="A52" s="79">
        <f t="shared" si="1"/>
        <v>50</v>
      </c>
      <c r="B52" s="79"/>
      <c r="C52" s="79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79"/>
      <c r="O52" s="79"/>
      <c r="P52" s="79"/>
      <c r="Q52" s="79"/>
      <c r="R52" s="79"/>
      <c r="S52" s="79"/>
    </row>
    <row r="53" spans="1:19" x14ac:dyDescent="0.2">
      <c r="A53" s="79">
        <f t="shared" si="1"/>
        <v>51</v>
      </c>
      <c r="B53" s="79"/>
      <c r="C53" s="79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79"/>
      <c r="O53" s="79"/>
      <c r="P53" s="79"/>
      <c r="Q53" s="79"/>
      <c r="R53" s="79"/>
      <c r="S53" s="79"/>
    </row>
    <row r="54" spans="1:19" x14ac:dyDescent="0.2">
      <c r="A54" s="79">
        <f t="shared" si="1"/>
        <v>52</v>
      </c>
      <c r="B54" s="79"/>
      <c r="C54" s="79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79"/>
      <c r="O54" s="79"/>
      <c r="P54" s="79"/>
      <c r="Q54" s="79"/>
      <c r="R54" s="79"/>
      <c r="S54" s="79"/>
    </row>
    <row r="55" spans="1:19" x14ac:dyDescent="0.2">
      <c r="A55" s="79">
        <f t="shared" si="1"/>
        <v>53</v>
      </c>
      <c r="B55" s="79"/>
      <c r="C55" s="79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79"/>
      <c r="O55" s="79"/>
      <c r="P55" s="79"/>
      <c r="Q55" s="79"/>
      <c r="R55" s="79"/>
      <c r="S55" s="79"/>
    </row>
  </sheetData>
  <mergeCells count="4">
    <mergeCell ref="A1:A2"/>
    <mergeCell ref="B1:B2"/>
    <mergeCell ref="C1:C2"/>
    <mergeCell ref="S1:S2"/>
  </mergeCells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zoomScale="83" zoomScaleNormal="83" workbookViewId="0">
      <pane xSplit="3" ySplit="2" topLeftCell="D3" activePane="bottomRight" state="frozen"/>
      <selection activeCell="D2" sqref="D2"/>
      <selection pane="topRight" activeCell="D2" sqref="D2"/>
      <selection pane="bottomLeft" activeCell="D2" sqref="D2"/>
      <selection pane="bottomRight" activeCell="J42" sqref="J42"/>
    </sheetView>
  </sheetViews>
  <sheetFormatPr defaultRowHeight="13.2" x14ac:dyDescent="0.2"/>
  <cols>
    <col min="1" max="1" width="4.21875" bestFit="1" customWidth="1"/>
    <col min="2" max="2" width="22.109375" customWidth="1"/>
    <col min="3" max="3" width="11.21875" bestFit="1" customWidth="1"/>
    <col min="4" max="13" width="6.6640625" style="82" customWidth="1"/>
    <col min="14" max="18" width="6.6640625" customWidth="1"/>
  </cols>
  <sheetData>
    <row r="1" spans="1:19" x14ac:dyDescent="0.2">
      <c r="A1" s="145" t="s">
        <v>33</v>
      </c>
      <c r="B1" s="146" t="s">
        <v>34</v>
      </c>
      <c r="C1" s="145" t="s">
        <v>35</v>
      </c>
      <c r="D1" s="76">
        <v>1</v>
      </c>
      <c r="E1" s="76">
        <v>2</v>
      </c>
      <c r="F1" s="76">
        <v>3</v>
      </c>
      <c r="G1" s="76">
        <v>4</v>
      </c>
      <c r="H1" s="76">
        <v>5</v>
      </c>
      <c r="I1" s="76">
        <v>6</v>
      </c>
      <c r="J1" s="76">
        <v>7</v>
      </c>
      <c r="K1" s="76">
        <v>8</v>
      </c>
      <c r="L1" s="76">
        <v>9</v>
      </c>
      <c r="M1" s="76">
        <v>10</v>
      </c>
      <c r="N1" s="76">
        <v>11</v>
      </c>
      <c r="O1" s="76">
        <v>12</v>
      </c>
      <c r="P1" s="76">
        <v>13</v>
      </c>
      <c r="Q1" s="76">
        <v>14</v>
      </c>
      <c r="R1" s="76">
        <v>15</v>
      </c>
      <c r="S1" s="145" t="s">
        <v>36</v>
      </c>
    </row>
    <row r="2" spans="1:19" x14ac:dyDescent="0.2">
      <c r="A2" s="145"/>
      <c r="B2" s="146"/>
      <c r="C2" s="145"/>
      <c r="D2" s="77">
        <v>41749</v>
      </c>
      <c r="E2" s="77">
        <v>41770</v>
      </c>
      <c r="F2" s="77">
        <v>41777</v>
      </c>
      <c r="G2" s="77">
        <v>41784</v>
      </c>
      <c r="H2" s="77">
        <v>41826</v>
      </c>
      <c r="I2" s="77">
        <v>41875</v>
      </c>
      <c r="J2" s="77"/>
      <c r="K2" s="77"/>
      <c r="L2" s="77"/>
      <c r="M2" s="77"/>
      <c r="N2" s="78"/>
      <c r="O2" s="78"/>
      <c r="P2" s="78"/>
      <c r="Q2" s="78"/>
      <c r="R2" s="78"/>
      <c r="S2" s="145"/>
    </row>
    <row r="3" spans="1:19" x14ac:dyDescent="0.2">
      <c r="A3" s="79">
        <v>1</v>
      </c>
      <c r="B3" s="79" t="s">
        <v>55</v>
      </c>
      <c r="C3" s="79" t="s">
        <v>90</v>
      </c>
      <c r="D3" s="80">
        <v>1</v>
      </c>
      <c r="E3" s="80"/>
      <c r="F3" s="80"/>
      <c r="G3" s="80"/>
      <c r="H3" s="80"/>
      <c r="I3" s="80"/>
      <c r="J3" s="80"/>
      <c r="K3" s="80"/>
      <c r="L3" s="80"/>
      <c r="M3" s="80"/>
      <c r="N3" s="79"/>
      <c r="O3" s="79"/>
      <c r="P3" s="79"/>
      <c r="Q3" s="79"/>
      <c r="R3" s="79"/>
      <c r="S3" s="79">
        <f t="shared" ref="S3:S59" si="0">SUM(D3:R3)</f>
        <v>1</v>
      </c>
    </row>
    <row r="4" spans="1:19" x14ac:dyDescent="0.2">
      <c r="A4" s="147">
        <f t="shared" ref="A4:A58" si="1">A3+1</f>
        <v>2</v>
      </c>
      <c r="B4" s="147" t="s">
        <v>55</v>
      </c>
      <c r="C4" s="147" t="s">
        <v>91</v>
      </c>
      <c r="D4" s="148">
        <v>1</v>
      </c>
      <c r="E4" s="148"/>
      <c r="F4" s="148">
        <v>1</v>
      </c>
      <c r="G4" s="148"/>
      <c r="H4" s="148">
        <v>1</v>
      </c>
      <c r="I4" s="148">
        <v>1</v>
      </c>
      <c r="J4" s="148"/>
      <c r="K4" s="148"/>
      <c r="L4" s="148"/>
      <c r="M4" s="148"/>
      <c r="N4" s="147"/>
      <c r="O4" s="147"/>
      <c r="P4" s="147"/>
      <c r="Q4" s="147"/>
      <c r="R4" s="147"/>
      <c r="S4" s="147">
        <f t="shared" si="0"/>
        <v>4</v>
      </c>
    </row>
    <row r="5" spans="1:19" x14ac:dyDescent="0.2">
      <c r="A5" s="79">
        <f t="shared" si="1"/>
        <v>3</v>
      </c>
      <c r="B5" s="79" t="s">
        <v>55</v>
      </c>
      <c r="C5" s="79" t="s">
        <v>57</v>
      </c>
      <c r="D5" s="80"/>
      <c r="E5" s="80">
        <v>1</v>
      </c>
      <c r="F5" s="80"/>
      <c r="G5" s="80"/>
      <c r="H5" s="80"/>
      <c r="I5" s="80"/>
      <c r="J5" s="80"/>
      <c r="K5" s="80"/>
      <c r="L5" s="80"/>
      <c r="M5" s="80"/>
      <c r="N5" s="79"/>
      <c r="O5" s="79"/>
      <c r="P5" s="79"/>
      <c r="Q5" s="79"/>
      <c r="R5" s="79"/>
      <c r="S5" s="79">
        <f t="shared" si="0"/>
        <v>1</v>
      </c>
    </row>
    <row r="6" spans="1:19" x14ac:dyDescent="0.2">
      <c r="A6" s="79">
        <f t="shared" si="1"/>
        <v>4</v>
      </c>
      <c r="B6" s="79" t="s">
        <v>55</v>
      </c>
      <c r="C6" s="79" t="s">
        <v>107</v>
      </c>
      <c r="D6" s="80"/>
      <c r="E6" s="80">
        <v>1</v>
      </c>
      <c r="F6" s="80"/>
      <c r="G6" s="80"/>
      <c r="H6" s="80">
        <v>1</v>
      </c>
      <c r="I6" s="80">
        <v>1</v>
      </c>
      <c r="J6" s="80"/>
      <c r="K6" s="80"/>
      <c r="L6" s="80"/>
      <c r="M6" s="80"/>
      <c r="N6" s="79"/>
      <c r="O6" s="79"/>
      <c r="P6" s="79"/>
      <c r="Q6" s="79"/>
      <c r="R6" s="79"/>
      <c r="S6" s="79">
        <f t="shared" si="0"/>
        <v>3</v>
      </c>
    </row>
    <row r="7" spans="1:19" x14ac:dyDescent="0.2">
      <c r="A7" s="79">
        <f t="shared" si="1"/>
        <v>5</v>
      </c>
      <c r="B7" s="79" t="s">
        <v>55</v>
      </c>
      <c r="C7" s="79" t="s">
        <v>117</v>
      </c>
      <c r="D7" s="80"/>
      <c r="E7" s="80"/>
      <c r="F7" s="80">
        <v>1</v>
      </c>
      <c r="G7" s="80"/>
      <c r="H7" s="80"/>
      <c r="I7" s="80"/>
      <c r="J7" s="80"/>
      <c r="K7" s="80"/>
      <c r="L7" s="80"/>
      <c r="M7" s="80"/>
      <c r="N7" s="79"/>
      <c r="O7" s="79"/>
      <c r="P7" s="79"/>
      <c r="Q7" s="79"/>
      <c r="R7" s="79"/>
      <c r="S7" s="79">
        <f t="shared" si="0"/>
        <v>1</v>
      </c>
    </row>
    <row r="8" spans="1:19" x14ac:dyDescent="0.2">
      <c r="A8" s="79">
        <f t="shared" si="1"/>
        <v>6</v>
      </c>
      <c r="B8" s="79" t="s">
        <v>55</v>
      </c>
      <c r="C8" s="79" t="s">
        <v>56</v>
      </c>
      <c r="D8" s="80"/>
      <c r="E8" s="80"/>
      <c r="F8" s="80"/>
      <c r="G8" s="80"/>
      <c r="H8" s="80"/>
      <c r="I8" s="80">
        <v>1</v>
      </c>
      <c r="J8" s="80"/>
      <c r="K8" s="80"/>
      <c r="L8" s="80"/>
      <c r="M8" s="80"/>
      <c r="N8" s="79"/>
      <c r="O8" s="79"/>
      <c r="P8" s="79"/>
      <c r="Q8" s="79"/>
      <c r="R8" s="79"/>
      <c r="S8" s="79">
        <f t="shared" ref="S8" si="2">SUM(D8:R8)</f>
        <v>1</v>
      </c>
    </row>
    <row r="9" spans="1:19" x14ac:dyDescent="0.2">
      <c r="A9" s="79">
        <f t="shared" si="1"/>
        <v>7</v>
      </c>
      <c r="B9" s="79"/>
      <c r="C9" s="79"/>
      <c r="D9" s="80"/>
      <c r="E9" s="80"/>
      <c r="F9" s="80"/>
      <c r="G9" s="80"/>
      <c r="H9" s="80"/>
      <c r="I9" s="80"/>
      <c r="J9" s="80"/>
      <c r="K9" s="80"/>
      <c r="L9" s="80"/>
      <c r="M9" s="80"/>
      <c r="N9" s="79"/>
      <c r="O9" s="79"/>
      <c r="P9" s="79"/>
      <c r="Q9" s="79"/>
      <c r="R9" s="79"/>
      <c r="S9" s="79">
        <f t="shared" si="0"/>
        <v>0</v>
      </c>
    </row>
    <row r="10" spans="1:19" x14ac:dyDescent="0.2">
      <c r="A10" s="79">
        <f t="shared" si="1"/>
        <v>8</v>
      </c>
      <c r="B10" s="79" t="s">
        <v>65</v>
      </c>
      <c r="C10" s="79" t="s">
        <v>92</v>
      </c>
      <c r="D10" s="80">
        <v>1</v>
      </c>
      <c r="E10" s="80"/>
      <c r="F10" s="80"/>
      <c r="G10" s="80"/>
      <c r="H10" s="80"/>
      <c r="I10" s="80"/>
      <c r="J10" s="80"/>
      <c r="K10" s="80"/>
      <c r="L10" s="80"/>
      <c r="M10" s="80"/>
      <c r="N10" s="79"/>
      <c r="O10" s="79"/>
      <c r="P10" s="79"/>
      <c r="Q10" s="79"/>
      <c r="R10" s="79"/>
      <c r="S10" s="79">
        <f t="shared" si="0"/>
        <v>1</v>
      </c>
    </row>
    <row r="11" spans="1:19" x14ac:dyDescent="0.2">
      <c r="A11" s="79">
        <f t="shared" si="1"/>
        <v>9</v>
      </c>
      <c r="B11" s="79" t="s">
        <v>65</v>
      </c>
      <c r="C11" s="81" t="s">
        <v>93</v>
      </c>
      <c r="D11" s="80">
        <v>1</v>
      </c>
      <c r="E11" s="80"/>
      <c r="F11" s="80"/>
      <c r="G11" s="80"/>
      <c r="H11" s="80"/>
      <c r="I11" s="80"/>
      <c r="J11" s="80"/>
      <c r="K11" s="80"/>
      <c r="L11" s="80"/>
      <c r="M11" s="80"/>
      <c r="N11" s="79"/>
      <c r="O11" s="79"/>
      <c r="P11" s="79"/>
      <c r="Q11" s="79"/>
      <c r="R11" s="79"/>
      <c r="S11" s="79">
        <f t="shared" si="0"/>
        <v>1</v>
      </c>
    </row>
    <row r="12" spans="1:19" x14ac:dyDescent="0.2">
      <c r="A12" s="79">
        <f t="shared" si="1"/>
        <v>10</v>
      </c>
      <c r="B12" s="79" t="s">
        <v>65</v>
      </c>
      <c r="C12" s="81" t="s">
        <v>101</v>
      </c>
      <c r="D12" s="80"/>
      <c r="E12" s="80">
        <v>1</v>
      </c>
      <c r="F12" s="80"/>
      <c r="G12" s="80"/>
      <c r="H12" s="80"/>
      <c r="I12" s="80"/>
      <c r="J12" s="80"/>
      <c r="K12" s="80"/>
      <c r="L12" s="80"/>
      <c r="M12" s="80"/>
      <c r="N12" s="79"/>
      <c r="O12" s="79"/>
      <c r="P12" s="79"/>
      <c r="Q12" s="79"/>
      <c r="R12" s="79"/>
      <c r="S12" s="79">
        <f t="shared" si="0"/>
        <v>1</v>
      </c>
    </row>
    <row r="13" spans="1:19" x14ac:dyDescent="0.2">
      <c r="A13" s="79">
        <f t="shared" si="1"/>
        <v>11</v>
      </c>
      <c r="B13" s="79" t="s">
        <v>65</v>
      </c>
      <c r="C13" s="79" t="s">
        <v>102</v>
      </c>
      <c r="D13" s="80"/>
      <c r="E13" s="80">
        <v>1</v>
      </c>
      <c r="F13" s="80">
        <v>1</v>
      </c>
      <c r="G13" s="80"/>
      <c r="H13" s="80"/>
      <c r="I13" s="80"/>
      <c r="J13" s="80"/>
      <c r="K13" s="80"/>
      <c r="L13" s="80"/>
      <c r="M13" s="80"/>
      <c r="N13" s="79"/>
      <c r="O13" s="79"/>
      <c r="P13" s="79"/>
      <c r="Q13" s="79"/>
      <c r="R13" s="79"/>
      <c r="S13" s="79">
        <f t="shared" si="0"/>
        <v>2</v>
      </c>
    </row>
    <row r="14" spans="1:19" x14ac:dyDescent="0.2">
      <c r="A14" s="79">
        <f t="shared" si="1"/>
        <v>12</v>
      </c>
      <c r="B14" s="79" t="s">
        <v>65</v>
      </c>
      <c r="C14" s="79" t="s">
        <v>113</v>
      </c>
      <c r="D14" s="80"/>
      <c r="E14" s="80"/>
      <c r="F14" s="80">
        <v>1</v>
      </c>
      <c r="G14" s="80"/>
      <c r="H14" s="80"/>
      <c r="I14" s="80"/>
      <c r="J14" s="80"/>
      <c r="K14" s="80"/>
      <c r="L14" s="80"/>
      <c r="M14" s="80"/>
      <c r="N14" s="79"/>
      <c r="O14" s="79"/>
      <c r="P14" s="79"/>
      <c r="Q14" s="79"/>
      <c r="R14" s="79"/>
      <c r="S14" s="79">
        <f t="shared" ref="S14" si="3">SUM(D14:R14)</f>
        <v>1</v>
      </c>
    </row>
    <row r="15" spans="1:19" x14ac:dyDescent="0.2">
      <c r="A15" s="79">
        <f t="shared" si="1"/>
        <v>13</v>
      </c>
      <c r="B15" s="79" t="s">
        <v>65</v>
      </c>
      <c r="C15" s="79" t="s">
        <v>114</v>
      </c>
      <c r="D15" s="80"/>
      <c r="E15" s="80"/>
      <c r="F15" s="80">
        <v>1</v>
      </c>
      <c r="G15" s="80"/>
      <c r="H15" s="80"/>
      <c r="I15" s="80"/>
      <c r="J15" s="80"/>
      <c r="K15" s="80"/>
      <c r="L15" s="80"/>
      <c r="M15" s="80"/>
      <c r="N15" s="79"/>
      <c r="O15" s="79"/>
      <c r="P15" s="79"/>
      <c r="Q15" s="79"/>
      <c r="R15" s="79"/>
      <c r="S15" s="79">
        <f t="shared" si="0"/>
        <v>1</v>
      </c>
    </row>
    <row r="16" spans="1:19" x14ac:dyDescent="0.2">
      <c r="A16" s="79">
        <f t="shared" si="1"/>
        <v>14</v>
      </c>
      <c r="B16" s="79" t="s">
        <v>65</v>
      </c>
      <c r="C16" s="79" t="s">
        <v>120</v>
      </c>
      <c r="D16" s="80"/>
      <c r="E16" s="80"/>
      <c r="F16" s="80"/>
      <c r="G16" s="80">
        <v>1</v>
      </c>
      <c r="H16" s="80">
        <v>1</v>
      </c>
      <c r="I16" s="80"/>
      <c r="J16" s="80"/>
      <c r="K16" s="80"/>
      <c r="L16" s="80"/>
      <c r="M16" s="80"/>
      <c r="N16" s="79"/>
      <c r="O16" s="79"/>
      <c r="P16" s="79"/>
      <c r="Q16" s="79"/>
      <c r="R16" s="79"/>
      <c r="S16" s="79">
        <f t="shared" si="0"/>
        <v>2</v>
      </c>
    </row>
    <row r="17" spans="1:19" x14ac:dyDescent="0.2">
      <c r="A17" s="79">
        <f t="shared" si="1"/>
        <v>15</v>
      </c>
      <c r="B17" s="79" t="s">
        <v>65</v>
      </c>
      <c r="C17" s="79" t="s">
        <v>121</v>
      </c>
      <c r="D17" s="80"/>
      <c r="E17" s="80"/>
      <c r="F17" s="80"/>
      <c r="G17" s="80">
        <v>1</v>
      </c>
      <c r="H17" s="80"/>
      <c r="I17" s="80"/>
      <c r="J17" s="80"/>
      <c r="K17" s="80"/>
      <c r="L17" s="80"/>
      <c r="M17" s="80"/>
      <c r="N17" s="79"/>
      <c r="O17" s="79"/>
      <c r="P17" s="79"/>
      <c r="Q17" s="79"/>
      <c r="R17" s="79"/>
      <c r="S17" s="79">
        <f t="shared" si="0"/>
        <v>1</v>
      </c>
    </row>
    <row r="18" spans="1:19" x14ac:dyDescent="0.2">
      <c r="A18" s="79">
        <f t="shared" si="1"/>
        <v>16</v>
      </c>
      <c r="B18" s="79" t="s">
        <v>65</v>
      </c>
      <c r="C18" s="79" t="s">
        <v>127</v>
      </c>
      <c r="D18" s="80"/>
      <c r="E18" s="80"/>
      <c r="F18" s="80"/>
      <c r="G18" s="80"/>
      <c r="H18" s="80">
        <v>1</v>
      </c>
      <c r="I18" s="80"/>
      <c r="J18" s="80"/>
      <c r="K18" s="80"/>
      <c r="L18" s="80"/>
      <c r="M18" s="80"/>
      <c r="N18" s="79"/>
      <c r="O18" s="79"/>
      <c r="P18" s="79"/>
      <c r="Q18" s="79"/>
      <c r="R18" s="79"/>
      <c r="S18" s="79">
        <f t="shared" ref="S18" si="4">SUM(D18:R18)</f>
        <v>1</v>
      </c>
    </row>
    <row r="19" spans="1:19" x14ac:dyDescent="0.2">
      <c r="A19" s="79">
        <f t="shared" si="1"/>
        <v>17</v>
      </c>
      <c r="B19" s="79"/>
      <c r="C19" s="79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79"/>
      <c r="O19" s="79"/>
      <c r="P19" s="79"/>
      <c r="Q19" s="79"/>
      <c r="R19" s="79"/>
      <c r="S19" s="79">
        <f t="shared" si="0"/>
        <v>0</v>
      </c>
    </row>
    <row r="20" spans="1:19" x14ac:dyDescent="0.2">
      <c r="A20" s="79">
        <f t="shared" si="1"/>
        <v>18</v>
      </c>
      <c r="B20" s="79" t="s">
        <v>74</v>
      </c>
      <c r="C20" s="79" t="s">
        <v>94</v>
      </c>
      <c r="D20" s="80">
        <v>1</v>
      </c>
      <c r="E20" s="80"/>
      <c r="F20" s="80"/>
      <c r="G20" s="80"/>
      <c r="H20" s="80"/>
      <c r="I20" s="80"/>
      <c r="J20" s="80"/>
      <c r="K20" s="80"/>
      <c r="L20" s="80"/>
      <c r="M20" s="80"/>
      <c r="N20" s="79"/>
      <c r="O20" s="79"/>
      <c r="P20" s="79"/>
      <c r="Q20" s="79"/>
      <c r="R20" s="79"/>
      <c r="S20" s="79">
        <f t="shared" si="0"/>
        <v>1</v>
      </c>
    </row>
    <row r="21" spans="1:19" x14ac:dyDescent="0.2">
      <c r="A21" s="79">
        <f t="shared" si="1"/>
        <v>19</v>
      </c>
      <c r="B21" s="79" t="s">
        <v>74</v>
      </c>
      <c r="C21" s="79" t="s">
        <v>95</v>
      </c>
      <c r="D21" s="80">
        <v>1</v>
      </c>
      <c r="E21" s="80"/>
      <c r="F21" s="80"/>
      <c r="G21" s="80"/>
      <c r="H21" s="80"/>
      <c r="I21" s="80"/>
      <c r="J21" s="80"/>
      <c r="K21" s="80"/>
      <c r="L21" s="80"/>
      <c r="M21" s="80"/>
      <c r="N21" s="79"/>
      <c r="O21" s="79"/>
      <c r="P21" s="79"/>
      <c r="Q21" s="79"/>
      <c r="R21" s="79"/>
      <c r="S21" s="79">
        <f t="shared" si="0"/>
        <v>1</v>
      </c>
    </row>
    <row r="22" spans="1:19" x14ac:dyDescent="0.2">
      <c r="A22" s="79">
        <f t="shared" si="1"/>
        <v>20</v>
      </c>
      <c r="B22" s="79" t="s">
        <v>74</v>
      </c>
      <c r="C22" s="79" t="s">
        <v>96</v>
      </c>
      <c r="D22" s="80">
        <v>1</v>
      </c>
      <c r="E22" s="80"/>
      <c r="F22" s="80"/>
      <c r="G22" s="80"/>
      <c r="H22" s="80"/>
      <c r="I22" s="80"/>
      <c r="J22" s="80"/>
      <c r="K22" s="80"/>
      <c r="L22" s="80"/>
      <c r="M22" s="80"/>
      <c r="N22" s="79"/>
      <c r="O22" s="79"/>
      <c r="P22" s="79"/>
      <c r="Q22" s="79"/>
      <c r="R22" s="79"/>
      <c r="S22" s="79">
        <f t="shared" si="0"/>
        <v>1</v>
      </c>
    </row>
    <row r="23" spans="1:19" x14ac:dyDescent="0.2">
      <c r="A23" s="79">
        <f t="shared" si="1"/>
        <v>21</v>
      </c>
      <c r="B23" s="79" t="s">
        <v>74</v>
      </c>
      <c r="C23" s="79" t="s">
        <v>105</v>
      </c>
      <c r="D23" s="80"/>
      <c r="E23" s="80">
        <v>1</v>
      </c>
      <c r="F23" s="80"/>
      <c r="G23" s="80"/>
      <c r="H23" s="80"/>
      <c r="I23" s="80"/>
      <c r="J23" s="80"/>
      <c r="K23" s="80"/>
      <c r="L23" s="80"/>
      <c r="M23" s="80"/>
      <c r="N23" s="79"/>
      <c r="O23" s="79"/>
      <c r="P23" s="79"/>
      <c r="Q23" s="79"/>
      <c r="R23" s="79"/>
      <c r="S23" s="79">
        <f t="shared" si="0"/>
        <v>1</v>
      </c>
    </row>
    <row r="24" spans="1:19" x14ac:dyDescent="0.2">
      <c r="A24" s="79">
        <f t="shared" si="1"/>
        <v>22</v>
      </c>
      <c r="B24" s="79" t="s">
        <v>74</v>
      </c>
      <c r="C24" s="79" t="s">
        <v>106</v>
      </c>
      <c r="D24" s="80"/>
      <c r="E24" s="80">
        <v>1</v>
      </c>
      <c r="F24" s="80"/>
      <c r="G24" s="80"/>
      <c r="H24" s="80">
        <v>1</v>
      </c>
      <c r="I24" s="80">
        <v>1</v>
      </c>
      <c r="J24" s="80"/>
      <c r="K24" s="80"/>
      <c r="L24" s="80"/>
      <c r="M24" s="80"/>
      <c r="N24" s="79"/>
      <c r="O24" s="79"/>
      <c r="P24" s="79"/>
      <c r="Q24" s="79"/>
      <c r="R24" s="79"/>
      <c r="S24" s="79">
        <f t="shared" si="0"/>
        <v>3</v>
      </c>
    </row>
    <row r="25" spans="1:19" x14ac:dyDescent="0.2">
      <c r="A25" s="79">
        <f t="shared" si="1"/>
        <v>23</v>
      </c>
      <c r="B25" s="79" t="s">
        <v>74</v>
      </c>
      <c r="C25" s="79" t="s">
        <v>128</v>
      </c>
      <c r="D25" s="80"/>
      <c r="E25" s="80"/>
      <c r="F25" s="80"/>
      <c r="G25" s="80"/>
      <c r="H25" s="80">
        <v>1</v>
      </c>
      <c r="I25" s="80"/>
      <c r="J25" s="80"/>
      <c r="K25" s="80"/>
      <c r="L25" s="80"/>
      <c r="M25" s="80"/>
      <c r="N25" s="79"/>
      <c r="O25" s="79"/>
      <c r="P25" s="79"/>
      <c r="Q25" s="79"/>
      <c r="R25" s="79"/>
      <c r="S25" s="79">
        <f t="shared" si="0"/>
        <v>1</v>
      </c>
    </row>
    <row r="26" spans="1:19" x14ac:dyDescent="0.2">
      <c r="A26" s="79">
        <f t="shared" si="1"/>
        <v>24</v>
      </c>
      <c r="B26" s="79" t="s">
        <v>74</v>
      </c>
      <c r="C26" s="79" t="s">
        <v>129</v>
      </c>
      <c r="D26" s="80"/>
      <c r="E26" s="80"/>
      <c r="F26" s="80"/>
      <c r="G26" s="80"/>
      <c r="H26" s="80">
        <v>1</v>
      </c>
      <c r="I26" s="80"/>
      <c r="J26" s="80"/>
      <c r="K26" s="80"/>
      <c r="L26" s="80"/>
      <c r="M26" s="80"/>
      <c r="N26" s="79"/>
      <c r="O26" s="79"/>
      <c r="P26" s="79"/>
      <c r="Q26" s="79"/>
      <c r="R26" s="79"/>
      <c r="S26" s="79">
        <f t="shared" si="0"/>
        <v>1</v>
      </c>
    </row>
    <row r="27" spans="1:19" x14ac:dyDescent="0.2">
      <c r="A27" s="79">
        <f t="shared" si="1"/>
        <v>25</v>
      </c>
      <c r="B27" s="79" t="s">
        <v>74</v>
      </c>
      <c r="C27" s="79" t="s">
        <v>139</v>
      </c>
      <c r="D27" s="80"/>
      <c r="E27" s="80"/>
      <c r="F27" s="80"/>
      <c r="G27" s="80"/>
      <c r="H27" s="80"/>
      <c r="I27" s="80">
        <v>1</v>
      </c>
      <c r="J27" s="80"/>
      <c r="K27" s="80"/>
      <c r="L27" s="80"/>
      <c r="M27" s="80"/>
      <c r="N27" s="79"/>
      <c r="O27" s="79"/>
      <c r="P27" s="79"/>
      <c r="Q27" s="79"/>
      <c r="R27" s="79"/>
      <c r="S27" s="79">
        <f t="shared" ref="S27" si="5">SUM(D27:R27)</f>
        <v>1</v>
      </c>
    </row>
    <row r="28" spans="1:19" x14ac:dyDescent="0.2">
      <c r="A28" s="79">
        <f t="shared" si="1"/>
        <v>26</v>
      </c>
      <c r="B28" s="79"/>
      <c r="C28" s="79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79"/>
      <c r="O28" s="79"/>
      <c r="P28" s="79"/>
      <c r="Q28" s="79"/>
      <c r="R28" s="79"/>
      <c r="S28" s="79">
        <f t="shared" si="0"/>
        <v>0</v>
      </c>
    </row>
    <row r="29" spans="1:19" x14ac:dyDescent="0.2">
      <c r="A29" s="79">
        <f t="shared" si="1"/>
        <v>27</v>
      </c>
      <c r="B29" s="79" t="s">
        <v>58</v>
      </c>
      <c r="C29" s="79" t="s">
        <v>60</v>
      </c>
      <c r="D29" s="80">
        <v>1</v>
      </c>
      <c r="E29" s="80">
        <v>1</v>
      </c>
      <c r="F29" s="80"/>
      <c r="G29" s="80"/>
      <c r="H29" s="80"/>
      <c r="I29" s="80">
        <v>1</v>
      </c>
      <c r="J29" s="80"/>
      <c r="K29" s="80"/>
      <c r="L29" s="80"/>
      <c r="M29" s="80"/>
      <c r="N29" s="79"/>
      <c r="O29" s="79"/>
      <c r="P29" s="79"/>
      <c r="Q29" s="79"/>
      <c r="R29" s="79"/>
      <c r="S29" s="79">
        <f t="shared" si="0"/>
        <v>3</v>
      </c>
    </row>
    <row r="30" spans="1:19" x14ac:dyDescent="0.2">
      <c r="A30" s="79">
        <f t="shared" si="1"/>
        <v>28</v>
      </c>
      <c r="B30" s="79" t="s">
        <v>58</v>
      </c>
      <c r="C30" s="79" t="s">
        <v>97</v>
      </c>
      <c r="D30" s="80">
        <v>1</v>
      </c>
      <c r="E30" s="80">
        <v>1</v>
      </c>
      <c r="F30" s="80"/>
      <c r="G30" s="80"/>
      <c r="H30" s="80"/>
      <c r="I30" s="80"/>
      <c r="J30" s="80"/>
      <c r="K30" s="80"/>
      <c r="L30" s="80"/>
      <c r="M30" s="80"/>
      <c r="N30" s="79"/>
      <c r="O30" s="79"/>
      <c r="P30" s="79"/>
      <c r="Q30" s="79"/>
      <c r="R30" s="79"/>
      <c r="S30" s="79">
        <f t="shared" si="0"/>
        <v>2</v>
      </c>
    </row>
    <row r="31" spans="1:19" x14ac:dyDescent="0.2">
      <c r="A31" s="79">
        <f t="shared" si="1"/>
        <v>29</v>
      </c>
      <c r="B31" s="79" t="s">
        <v>58</v>
      </c>
      <c r="C31" s="79" t="s">
        <v>104</v>
      </c>
      <c r="D31" s="80"/>
      <c r="E31" s="80">
        <v>1</v>
      </c>
      <c r="F31" s="80"/>
      <c r="G31" s="80"/>
      <c r="H31" s="80"/>
      <c r="I31" s="80"/>
      <c r="J31" s="80"/>
      <c r="K31" s="80"/>
      <c r="L31" s="80"/>
      <c r="M31" s="80"/>
      <c r="N31" s="79"/>
      <c r="O31" s="79"/>
      <c r="P31" s="79"/>
      <c r="Q31" s="79"/>
      <c r="R31" s="79"/>
      <c r="S31" s="79">
        <f t="shared" si="0"/>
        <v>1</v>
      </c>
    </row>
    <row r="32" spans="1:19" x14ac:dyDescent="0.2">
      <c r="A32" s="79">
        <f t="shared" si="1"/>
        <v>30</v>
      </c>
      <c r="B32" s="79" t="s">
        <v>58</v>
      </c>
      <c r="C32" s="79" t="s">
        <v>115</v>
      </c>
      <c r="D32" s="80"/>
      <c r="E32" s="80"/>
      <c r="F32" s="80">
        <v>1</v>
      </c>
      <c r="G32" s="80"/>
      <c r="H32" s="80"/>
      <c r="I32" s="80"/>
      <c r="J32" s="80"/>
      <c r="K32" s="80"/>
      <c r="L32" s="80"/>
      <c r="M32" s="80"/>
      <c r="N32" s="79"/>
      <c r="O32" s="79"/>
      <c r="P32" s="79"/>
      <c r="Q32" s="79"/>
      <c r="R32" s="79"/>
      <c r="S32" s="79">
        <f t="shared" si="0"/>
        <v>1</v>
      </c>
    </row>
    <row r="33" spans="1:19" x14ac:dyDescent="0.2">
      <c r="A33" s="79">
        <f t="shared" si="1"/>
        <v>31</v>
      </c>
      <c r="B33" s="79" t="s">
        <v>58</v>
      </c>
      <c r="C33" s="79" t="s">
        <v>116</v>
      </c>
      <c r="D33" s="80"/>
      <c r="E33" s="80"/>
      <c r="F33" s="80">
        <v>1</v>
      </c>
      <c r="G33" s="80"/>
      <c r="H33" s="80"/>
      <c r="I33" s="80"/>
      <c r="J33" s="80"/>
      <c r="K33" s="80"/>
      <c r="L33" s="80"/>
      <c r="M33" s="80"/>
      <c r="N33" s="79"/>
      <c r="O33" s="79"/>
      <c r="P33" s="79"/>
      <c r="Q33" s="79"/>
      <c r="R33" s="79"/>
      <c r="S33" s="79">
        <f t="shared" si="0"/>
        <v>1</v>
      </c>
    </row>
    <row r="34" spans="1:19" x14ac:dyDescent="0.2">
      <c r="A34" s="79">
        <f t="shared" si="1"/>
        <v>32</v>
      </c>
      <c r="B34" s="79" t="s">
        <v>58</v>
      </c>
      <c r="C34" s="79" t="s">
        <v>118</v>
      </c>
      <c r="D34" s="80"/>
      <c r="E34" s="80"/>
      <c r="F34" s="80"/>
      <c r="G34" s="80">
        <v>1</v>
      </c>
      <c r="H34" s="80"/>
      <c r="I34" s="80"/>
      <c r="J34" s="80"/>
      <c r="K34" s="80"/>
      <c r="L34" s="80"/>
      <c r="M34" s="80"/>
      <c r="N34" s="79"/>
      <c r="O34" s="79"/>
      <c r="P34" s="79"/>
      <c r="Q34" s="79"/>
      <c r="R34" s="79"/>
      <c r="S34" s="79">
        <f t="shared" si="0"/>
        <v>1</v>
      </c>
    </row>
    <row r="35" spans="1:19" x14ac:dyDescent="0.2">
      <c r="A35" s="79">
        <f t="shared" si="1"/>
        <v>33</v>
      </c>
      <c r="B35" s="79" t="s">
        <v>58</v>
      </c>
      <c r="C35" s="79" t="s">
        <v>119</v>
      </c>
      <c r="D35" s="80"/>
      <c r="E35" s="80"/>
      <c r="F35" s="80"/>
      <c r="G35" s="80">
        <v>1</v>
      </c>
      <c r="H35" s="80"/>
      <c r="I35" s="80"/>
      <c r="J35" s="80"/>
      <c r="K35" s="80"/>
      <c r="L35" s="80"/>
      <c r="M35" s="80"/>
      <c r="N35" s="79"/>
      <c r="O35" s="79"/>
      <c r="P35" s="79"/>
      <c r="Q35" s="79"/>
      <c r="R35" s="79"/>
      <c r="S35" s="79">
        <f t="shared" si="0"/>
        <v>1</v>
      </c>
    </row>
    <row r="36" spans="1:19" x14ac:dyDescent="0.2">
      <c r="A36" s="79">
        <f t="shared" si="1"/>
        <v>34</v>
      </c>
      <c r="B36" s="79" t="s">
        <v>58</v>
      </c>
      <c r="C36" s="79" t="s">
        <v>140</v>
      </c>
      <c r="D36" s="80"/>
      <c r="E36" s="80"/>
      <c r="F36" s="80"/>
      <c r="G36" s="80"/>
      <c r="H36" s="80"/>
      <c r="I36" s="80">
        <v>1</v>
      </c>
      <c r="J36" s="80"/>
      <c r="K36" s="80"/>
      <c r="L36" s="80"/>
      <c r="M36" s="80"/>
      <c r="N36" s="79"/>
      <c r="O36" s="79"/>
      <c r="P36" s="79"/>
      <c r="Q36" s="79"/>
      <c r="R36" s="79"/>
      <c r="S36" s="79">
        <f t="shared" ref="S36" si="6">SUM(D36:R36)</f>
        <v>1</v>
      </c>
    </row>
    <row r="37" spans="1:19" x14ac:dyDescent="0.2">
      <c r="A37" s="79">
        <f t="shared" si="1"/>
        <v>35</v>
      </c>
      <c r="B37" s="79"/>
      <c r="C37" s="79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79"/>
      <c r="O37" s="79"/>
      <c r="P37" s="79"/>
      <c r="Q37" s="79"/>
      <c r="R37" s="79"/>
      <c r="S37" s="79">
        <f t="shared" si="0"/>
        <v>0</v>
      </c>
    </row>
    <row r="38" spans="1:19" x14ac:dyDescent="0.2">
      <c r="A38" s="79">
        <f t="shared" si="1"/>
        <v>36</v>
      </c>
      <c r="B38" s="79" t="s">
        <v>20</v>
      </c>
      <c r="C38" s="79" t="s">
        <v>98</v>
      </c>
      <c r="D38" s="80">
        <v>1</v>
      </c>
      <c r="E38" s="80"/>
      <c r="F38" s="80">
        <v>1</v>
      </c>
      <c r="G38" s="80"/>
      <c r="H38" s="80">
        <v>1</v>
      </c>
      <c r="I38" s="80"/>
      <c r="J38" s="80"/>
      <c r="K38" s="80"/>
      <c r="L38" s="80"/>
      <c r="M38" s="80"/>
      <c r="N38" s="79"/>
      <c r="O38" s="79"/>
      <c r="P38" s="79"/>
      <c r="Q38" s="79"/>
      <c r="R38" s="79"/>
      <c r="S38" s="79">
        <f t="shared" si="0"/>
        <v>3</v>
      </c>
    </row>
    <row r="39" spans="1:19" x14ac:dyDescent="0.2">
      <c r="A39" s="79">
        <f t="shared" si="1"/>
        <v>37</v>
      </c>
      <c r="B39" s="79" t="s">
        <v>20</v>
      </c>
      <c r="C39" s="79" t="s">
        <v>99</v>
      </c>
      <c r="D39" s="80">
        <v>1</v>
      </c>
      <c r="E39" s="80"/>
      <c r="F39" s="80"/>
      <c r="G39" s="80"/>
      <c r="H39" s="80">
        <v>1</v>
      </c>
      <c r="I39" s="80"/>
      <c r="J39" s="80"/>
      <c r="K39" s="80"/>
      <c r="L39" s="80"/>
      <c r="M39" s="80"/>
      <c r="N39" s="79"/>
      <c r="O39" s="79"/>
      <c r="P39" s="79"/>
      <c r="Q39" s="79"/>
      <c r="R39" s="79"/>
      <c r="S39" s="79">
        <f t="shared" si="0"/>
        <v>2</v>
      </c>
    </row>
    <row r="40" spans="1:19" x14ac:dyDescent="0.2">
      <c r="A40" s="79">
        <f t="shared" si="1"/>
        <v>38</v>
      </c>
      <c r="B40" s="79" t="s">
        <v>20</v>
      </c>
      <c r="C40" s="79" t="s">
        <v>108</v>
      </c>
      <c r="D40" s="80"/>
      <c r="E40" s="80">
        <v>1</v>
      </c>
      <c r="F40" s="80"/>
      <c r="G40" s="80"/>
      <c r="H40" s="80"/>
      <c r="I40" s="80"/>
      <c r="J40" s="80"/>
      <c r="K40" s="80"/>
      <c r="L40" s="80"/>
      <c r="M40" s="80"/>
      <c r="N40" s="79"/>
      <c r="O40" s="79"/>
      <c r="P40" s="79"/>
      <c r="Q40" s="79"/>
      <c r="R40" s="79"/>
      <c r="S40" s="79">
        <f t="shared" si="0"/>
        <v>1</v>
      </c>
    </row>
    <row r="41" spans="1:19" x14ac:dyDescent="0.2">
      <c r="A41" s="79">
        <f t="shared" si="1"/>
        <v>39</v>
      </c>
      <c r="B41" s="79" t="s">
        <v>20</v>
      </c>
      <c r="C41" s="79" t="s">
        <v>109</v>
      </c>
      <c r="D41" s="80"/>
      <c r="E41" s="80">
        <v>1</v>
      </c>
      <c r="F41" s="80"/>
      <c r="G41" s="80"/>
      <c r="H41" s="80">
        <v>1</v>
      </c>
      <c r="I41" s="80"/>
      <c r="J41" s="80"/>
      <c r="K41" s="80"/>
      <c r="L41" s="80"/>
      <c r="M41" s="80"/>
      <c r="N41" s="79"/>
      <c r="O41" s="79"/>
      <c r="P41" s="79"/>
      <c r="Q41" s="79"/>
      <c r="R41" s="79"/>
      <c r="S41" s="79">
        <f t="shared" si="0"/>
        <v>2</v>
      </c>
    </row>
    <row r="42" spans="1:19" x14ac:dyDescent="0.2">
      <c r="A42" s="79">
        <f t="shared" si="1"/>
        <v>40</v>
      </c>
      <c r="B42" s="79" t="s">
        <v>20</v>
      </c>
      <c r="C42" s="79" t="s">
        <v>110</v>
      </c>
      <c r="D42" s="80"/>
      <c r="E42" s="80"/>
      <c r="F42" s="80">
        <v>1</v>
      </c>
      <c r="G42" s="80"/>
      <c r="H42" s="80">
        <v>1</v>
      </c>
      <c r="I42" s="80"/>
      <c r="J42" s="80"/>
      <c r="K42" s="80"/>
      <c r="L42" s="80"/>
      <c r="M42" s="80"/>
      <c r="N42" s="79"/>
      <c r="O42" s="79"/>
      <c r="P42" s="79"/>
      <c r="Q42" s="79"/>
      <c r="R42" s="79"/>
      <c r="S42" s="79">
        <f t="shared" si="0"/>
        <v>2</v>
      </c>
    </row>
    <row r="43" spans="1:19" x14ac:dyDescent="0.2">
      <c r="A43" s="79">
        <f t="shared" si="1"/>
        <v>41</v>
      </c>
      <c r="B43" s="79" t="s">
        <v>20</v>
      </c>
      <c r="C43" s="79" t="s">
        <v>111</v>
      </c>
      <c r="D43" s="80"/>
      <c r="E43" s="80"/>
      <c r="F43" s="80">
        <v>1</v>
      </c>
      <c r="G43" s="80"/>
      <c r="H43" s="80"/>
      <c r="I43" s="80"/>
      <c r="J43" s="80"/>
      <c r="K43" s="80"/>
      <c r="L43" s="80"/>
      <c r="M43" s="80"/>
      <c r="N43" s="79"/>
      <c r="O43" s="79"/>
      <c r="P43" s="79"/>
      <c r="Q43" s="79"/>
      <c r="R43" s="79"/>
      <c r="S43" s="79">
        <f t="shared" si="0"/>
        <v>1</v>
      </c>
    </row>
    <row r="44" spans="1:19" x14ac:dyDescent="0.2">
      <c r="A44" s="79">
        <f t="shared" si="1"/>
        <v>42</v>
      </c>
      <c r="B44" s="79" t="s">
        <v>20</v>
      </c>
      <c r="C44" s="79" t="s">
        <v>112</v>
      </c>
      <c r="D44" s="80"/>
      <c r="E44" s="80"/>
      <c r="F44" s="80">
        <v>1</v>
      </c>
      <c r="G44" s="80"/>
      <c r="H44" s="80"/>
      <c r="I44" s="80"/>
      <c r="J44" s="80"/>
      <c r="K44" s="80"/>
      <c r="L44" s="80"/>
      <c r="M44" s="80"/>
      <c r="N44" s="79"/>
      <c r="O44" s="79"/>
      <c r="P44" s="79"/>
      <c r="Q44" s="79"/>
      <c r="R44" s="79"/>
      <c r="S44" s="79">
        <f t="shared" si="0"/>
        <v>1</v>
      </c>
    </row>
    <row r="45" spans="1:19" x14ac:dyDescent="0.2">
      <c r="A45" s="79">
        <f t="shared" si="1"/>
        <v>43</v>
      </c>
      <c r="B45" s="79"/>
      <c r="C45" s="79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79"/>
      <c r="O45" s="79"/>
      <c r="P45" s="79"/>
      <c r="Q45" s="79"/>
      <c r="R45" s="79"/>
      <c r="S45" s="79">
        <f t="shared" si="0"/>
        <v>0</v>
      </c>
    </row>
    <row r="46" spans="1:19" x14ac:dyDescent="0.2">
      <c r="A46" s="79">
        <f t="shared" si="1"/>
        <v>44</v>
      </c>
      <c r="B46" s="79" t="s">
        <v>87</v>
      </c>
      <c r="C46" s="79" t="s">
        <v>88</v>
      </c>
      <c r="D46" s="80">
        <v>1</v>
      </c>
      <c r="E46" s="80"/>
      <c r="F46" s="80"/>
      <c r="G46" s="80"/>
      <c r="H46" s="80"/>
      <c r="I46" s="80">
        <v>1</v>
      </c>
      <c r="J46" s="80"/>
      <c r="K46" s="80"/>
      <c r="L46" s="80"/>
      <c r="M46" s="80"/>
      <c r="N46" s="79"/>
      <c r="O46" s="79"/>
      <c r="P46" s="79"/>
      <c r="Q46" s="79"/>
      <c r="R46" s="79"/>
      <c r="S46" s="79">
        <f>SUM(D46:R46)</f>
        <v>2</v>
      </c>
    </row>
    <row r="47" spans="1:19" x14ac:dyDescent="0.2">
      <c r="A47" s="79">
        <f t="shared" si="1"/>
        <v>45</v>
      </c>
      <c r="B47" s="79" t="s">
        <v>87</v>
      </c>
      <c r="C47" s="79" t="s">
        <v>89</v>
      </c>
      <c r="D47" s="80">
        <v>1</v>
      </c>
      <c r="E47" s="80"/>
      <c r="F47" s="80"/>
      <c r="G47" s="80"/>
      <c r="H47" s="80"/>
      <c r="I47" s="80"/>
      <c r="J47" s="80"/>
      <c r="K47" s="80"/>
      <c r="L47" s="80"/>
      <c r="M47" s="80"/>
      <c r="N47" s="79"/>
      <c r="O47" s="79"/>
      <c r="P47" s="79"/>
      <c r="Q47" s="79"/>
      <c r="R47" s="79"/>
      <c r="S47" s="79">
        <f t="shared" ref="S47:S49" si="7">SUM(D47:R47)</f>
        <v>1</v>
      </c>
    </row>
    <row r="48" spans="1:19" x14ac:dyDescent="0.2">
      <c r="A48" s="79">
        <f t="shared" si="1"/>
        <v>46</v>
      </c>
      <c r="B48" s="79" t="s">
        <v>87</v>
      </c>
      <c r="C48" s="79" t="s">
        <v>100</v>
      </c>
      <c r="D48" s="80"/>
      <c r="E48" s="80">
        <v>1</v>
      </c>
      <c r="F48" s="80"/>
      <c r="G48" s="80"/>
      <c r="H48" s="80"/>
      <c r="I48" s="80"/>
      <c r="J48" s="80"/>
      <c r="K48" s="80"/>
      <c r="L48" s="80"/>
      <c r="M48" s="80"/>
      <c r="N48" s="79"/>
      <c r="O48" s="79"/>
      <c r="P48" s="79"/>
      <c r="Q48" s="79"/>
      <c r="R48" s="79"/>
      <c r="S48" s="79">
        <f t="shared" si="7"/>
        <v>1</v>
      </c>
    </row>
    <row r="49" spans="1:19" x14ac:dyDescent="0.2">
      <c r="A49" s="79">
        <f t="shared" si="1"/>
        <v>47</v>
      </c>
      <c r="B49" s="79" t="s">
        <v>87</v>
      </c>
      <c r="C49" s="79" t="s">
        <v>138</v>
      </c>
      <c r="D49" s="80"/>
      <c r="E49" s="80"/>
      <c r="F49" s="80"/>
      <c r="G49" s="80"/>
      <c r="H49" s="80"/>
      <c r="I49" s="80">
        <v>1</v>
      </c>
      <c r="J49" s="80"/>
      <c r="K49" s="80"/>
      <c r="L49" s="80"/>
      <c r="M49" s="80"/>
      <c r="N49" s="79"/>
      <c r="O49" s="79"/>
      <c r="P49" s="79"/>
      <c r="Q49" s="79"/>
      <c r="R49" s="79"/>
      <c r="S49" s="79">
        <f t="shared" si="7"/>
        <v>1</v>
      </c>
    </row>
    <row r="50" spans="1:19" x14ac:dyDescent="0.2">
      <c r="A50" s="79">
        <f t="shared" si="1"/>
        <v>48</v>
      </c>
      <c r="B50" s="79"/>
      <c r="C50" s="79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79"/>
      <c r="O50" s="79"/>
      <c r="P50" s="79"/>
      <c r="Q50" s="79"/>
      <c r="R50" s="79"/>
      <c r="S50" s="79">
        <f t="shared" si="0"/>
        <v>0</v>
      </c>
    </row>
    <row r="51" spans="1:19" x14ac:dyDescent="0.2">
      <c r="A51" s="79">
        <f t="shared" si="1"/>
        <v>49</v>
      </c>
      <c r="B51" s="79"/>
      <c r="C51" s="79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79"/>
      <c r="O51" s="79"/>
      <c r="P51" s="79"/>
      <c r="Q51" s="79"/>
      <c r="R51" s="79"/>
      <c r="S51" s="79">
        <f t="shared" si="0"/>
        <v>0</v>
      </c>
    </row>
    <row r="52" spans="1:19" x14ac:dyDescent="0.2">
      <c r="A52" s="79">
        <f t="shared" si="1"/>
        <v>50</v>
      </c>
      <c r="B52" s="79"/>
      <c r="C52" s="79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79"/>
      <c r="O52" s="79"/>
      <c r="P52" s="79"/>
      <c r="Q52" s="79"/>
      <c r="R52" s="79"/>
      <c r="S52" s="79">
        <f t="shared" si="0"/>
        <v>0</v>
      </c>
    </row>
    <row r="53" spans="1:19" x14ac:dyDescent="0.2">
      <c r="A53" s="79">
        <f t="shared" si="1"/>
        <v>51</v>
      </c>
      <c r="B53" s="79"/>
      <c r="C53" s="79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79"/>
      <c r="O53" s="79"/>
      <c r="P53" s="79"/>
      <c r="Q53" s="79"/>
      <c r="R53" s="79"/>
      <c r="S53" s="79">
        <f t="shared" si="0"/>
        <v>0</v>
      </c>
    </row>
    <row r="54" spans="1:19" x14ac:dyDescent="0.2">
      <c r="A54" s="79">
        <f t="shared" si="1"/>
        <v>52</v>
      </c>
      <c r="B54" s="79"/>
      <c r="C54" s="79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79"/>
      <c r="O54" s="79"/>
      <c r="P54" s="79"/>
      <c r="Q54" s="79"/>
      <c r="R54" s="79"/>
      <c r="S54" s="79">
        <f t="shared" si="0"/>
        <v>0</v>
      </c>
    </row>
    <row r="55" spans="1:19" x14ac:dyDescent="0.2">
      <c r="A55" s="79">
        <f t="shared" si="1"/>
        <v>53</v>
      </c>
      <c r="B55" s="79"/>
      <c r="C55" s="79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79"/>
      <c r="O55" s="79"/>
      <c r="P55" s="79"/>
      <c r="Q55" s="79"/>
      <c r="R55" s="79"/>
      <c r="S55" s="79">
        <f t="shared" si="0"/>
        <v>0</v>
      </c>
    </row>
    <row r="56" spans="1:19" x14ac:dyDescent="0.2">
      <c r="A56" s="79">
        <f t="shared" si="1"/>
        <v>54</v>
      </c>
      <c r="B56" s="79"/>
      <c r="C56" s="79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79"/>
      <c r="O56" s="79"/>
      <c r="P56" s="79"/>
      <c r="Q56" s="79"/>
      <c r="R56" s="79"/>
      <c r="S56" s="79">
        <f t="shared" si="0"/>
        <v>0</v>
      </c>
    </row>
    <row r="57" spans="1:19" x14ac:dyDescent="0.2">
      <c r="A57" s="79">
        <f t="shared" si="1"/>
        <v>55</v>
      </c>
      <c r="B57" s="79"/>
      <c r="C57" s="79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79"/>
      <c r="O57" s="79"/>
      <c r="P57" s="79"/>
      <c r="Q57" s="79"/>
      <c r="R57" s="79"/>
      <c r="S57" s="79">
        <f t="shared" si="0"/>
        <v>0</v>
      </c>
    </row>
    <row r="58" spans="1:19" x14ac:dyDescent="0.2">
      <c r="A58" s="79">
        <f t="shared" si="1"/>
        <v>56</v>
      </c>
      <c r="B58" s="79"/>
      <c r="C58" s="79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79"/>
      <c r="O58" s="79"/>
      <c r="P58" s="79"/>
      <c r="Q58" s="79"/>
      <c r="R58" s="79"/>
      <c r="S58" s="79">
        <f t="shared" si="0"/>
        <v>0</v>
      </c>
    </row>
    <row r="59" spans="1:19" x14ac:dyDescent="0.2">
      <c r="A59" s="79"/>
      <c r="B59" s="79"/>
      <c r="C59" s="79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79"/>
      <c r="O59" s="79"/>
      <c r="P59" s="79"/>
      <c r="Q59" s="79"/>
      <c r="R59" s="79"/>
      <c r="S59" s="79">
        <f t="shared" si="0"/>
        <v>0</v>
      </c>
    </row>
  </sheetData>
  <mergeCells count="4">
    <mergeCell ref="A1:A2"/>
    <mergeCell ref="B1:B2"/>
    <mergeCell ref="C1:C2"/>
    <mergeCell ref="S1:S2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３部Ｂ</vt:lpstr>
      <vt:lpstr>得点者</vt:lpstr>
      <vt:lpstr>ベストプレイヤー</vt:lpstr>
      <vt:lpstr>'３部Ｂ'!Print_Area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廣澤 信彦</dc:creator>
  <cp:lastModifiedBy>蔦野新一</cp:lastModifiedBy>
  <dcterms:created xsi:type="dcterms:W3CDTF">2014-05-01T05:21:22Z</dcterms:created>
  <dcterms:modified xsi:type="dcterms:W3CDTF">2014-09-13T03:07:35Z</dcterms:modified>
</cp:coreProperties>
</file>